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A" sheetId="1" r:id="rId1"/>
  </sheets>
  <definedNames>
    <definedName name="EXPEN">'A'!$H$7:$IV$8120</definedName>
    <definedName name="HEADA">'A'!$IU$8120:$IV$8126</definedName>
    <definedName name="HEADEXA">'A'!$IU$8120</definedName>
    <definedName name="HEADF">'A'!$IU$8120</definedName>
    <definedName name="HEADG">'A'!$IU$8120:$IV$8126</definedName>
    <definedName name="HEADR">'A'!$I$693:$IV$8120</definedName>
    <definedName name="HEADRA">'A'!$IU$8120</definedName>
    <definedName name="HEADRF">'A'!$I$792:$IV$8120</definedName>
    <definedName name="HEADRG">'A'!$H$823:$IV$8120</definedName>
    <definedName name="HEADSCH3">'A'!$H$853:$IV$8120</definedName>
    <definedName name="HEADSCH4">'A'!$D$870:$IV$8120</definedName>
    <definedName name="HEADSCH5">'A'!$IU$8120</definedName>
    <definedName name="PLAN">'A'!$IU$8120</definedName>
    <definedName name="PLANA">'A'!$IU$8120</definedName>
    <definedName name="PLANEXA">'A'!$IU$8120</definedName>
    <definedName name="PLANF">'A'!$IU$8120:$IV$8126</definedName>
    <definedName name="PLANG">'A'!$IU$8120</definedName>
    <definedName name="PLANR">'A'!$IU$8120</definedName>
    <definedName name="PLANRA">'A'!$IU$8120</definedName>
    <definedName name="PLANRF">'A'!$IU$8120</definedName>
    <definedName name="PLANRG">'A'!$IU$8120</definedName>
    <definedName name="PLANSCH3">'A'!$IU$8120</definedName>
    <definedName name="PLANSCH4">'A'!$IU$8120</definedName>
    <definedName name="PLANSCH5">'A'!$IU$8120</definedName>
    <definedName name="_xlnm.Print_Area" localSheetId="0">'A'!$A$1:$I$996</definedName>
    <definedName name="_xlnm.Print_Area">'A'!$A$440:$I$477</definedName>
    <definedName name="_xlnm.Print_Titles" localSheetId="0">'A'!$5:$6</definedName>
    <definedName name="_xlnm.Print_Titles">#N/A</definedName>
    <definedName name="REVENUE">'A'!$I$693:$IV$8120</definedName>
  </definedNames>
  <calcPr fullCalcOnLoad="1"/>
</workbook>
</file>

<file path=xl/sharedStrings.xml><?xml version="1.0" encoding="utf-8"?>
<sst xmlns="http://schemas.openxmlformats.org/spreadsheetml/2006/main" count="1424" uniqueCount="546">
  <si>
    <t>VILLAGE OF LEWISTON</t>
  </si>
  <si>
    <t>SCHEDULE 1A</t>
  </si>
  <si>
    <t>_</t>
  </si>
  <si>
    <t>GENERAL GOVERNMENT SUPPORT</t>
  </si>
  <si>
    <t>A1010</t>
  </si>
  <si>
    <t>A1210</t>
  </si>
  <si>
    <t>A1320</t>
  </si>
  <si>
    <t>A1325</t>
  </si>
  <si>
    <t>A1420</t>
  </si>
  <si>
    <t>A1425</t>
  </si>
  <si>
    <t>A1440</t>
  </si>
  <si>
    <t>A1450</t>
  </si>
  <si>
    <t>A1620</t>
  </si>
  <si>
    <t>A1640</t>
  </si>
  <si>
    <t>A1650</t>
  </si>
  <si>
    <t>A1670</t>
  </si>
  <si>
    <t>A1680</t>
  </si>
  <si>
    <t xml:space="preserve"> </t>
  </si>
  <si>
    <t>A1910</t>
  </si>
  <si>
    <t>A1920</t>
  </si>
  <si>
    <t>A1989</t>
  </si>
  <si>
    <t>A1990</t>
  </si>
  <si>
    <t>TOTAL GENERAL GOVERNMENT SUPPORT</t>
  </si>
  <si>
    <t>PUBLIC SAFETY</t>
  </si>
  <si>
    <t>A3120</t>
  </si>
  <si>
    <t>A3410</t>
  </si>
  <si>
    <t>A3620</t>
  </si>
  <si>
    <t>TOTAL PUBLIC SAFETY</t>
  </si>
  <si>
    <t>HEALTH</t>
  </si>
  <si>
    <t>A4020</t>
  </si>
  <si>
    <t>TOTAL HEALTH</t>
  </si>
  <si>
    <t>TRANSPORTATION</t>
  </si>
  <si>
    <t>A5010</t>
  </si>
  <si>
    <t>A5110</t>
  </si>
  <si>
    <t>A5112</t>
  </si>
  <si>
    <t>A5142</t>
  </si>
  <si>
    <t>A5182</t>
  </si>
  <si>
    <t>TOTAL TRANSPORTATION</t>
  </si>
  <si>
    <t>ECONOMIC ASSISTANCE &amp; OPPORTUNITY</t>
  </si>
  <si>
    <t>A6410</t>
  </si>
  <si>
    <t>TOTAL ECONOMIC ASSISTANCE</t>
  </si>
  <si>
    <t>CULTURE &amp; RECREATION</t>
  </si>
  <si>
    <t>A7010</t>
  </si>
  <si>
    <t>A7110</t>
  </si>
  <si>
    <t>A7180</t>
  </si>
  <si>
    <t>A7185</t>
  </si>
  <si>
    <t>A7310</t>
  </si>
  <si>
    <t>A7450</t>
  </si>
  <si>
    <t>A7510</t>
  </si>
  <si>
    <t>A7520</t>
  </si>
  <si>
    <t>A7550</t>
  </si>
  <si>
    <t>TOTAL CULTURE &amp; RECREATION</t>
  </si>
  <si>
    <t>HOME &amp; COMMUNITY SERVICES</t>
  </si>
  <si>
    <t>A8010</t>
  </si>
  <si>
    <t>A8020</t>
  </si>
  <si>
    <t>A8160</t>
  </si>
  <si>
    <t>A8170</t>
  </si>
  <si>
    <t>A8189</t>
  </si>
  <si>
    <t>A8510</t>
  </si>
  <si>
    <t>A8560</t>
  </si>
  <si>
    <t>A8810</t>
  </si>
  <si>
    <t>TOTAL HOME &amp; COMMUNITY SERVICES</t>
  </si>
  <si>
    <t>A9010</t>
  </si>
  <si>
    <t>A9030</t>
  </si>
  <si>
    <t>A9040</t>
  </si>
  <si>
    <t>A9050</t>
  </si>
  <si>
    <t>A9060</t>
  </si>
  <si>
    <t>A9089</t>
  </si>
  <si>
    <t>TOTAL BENEFITS</t>
  </si>
  <si>
    <t>A9710</t>
  </si>
  <si>
    <t>A9730</t>
  </si>
  <si>
    <t>TOTAL DEBT SERVICE</t>
  </si>
  <si>
    <t>A9785</t>
  </si>
  <si>
    <t>TOTAL PURCHASE DEBT</t>
  </si>
  <si>
    <t>A9901</t>
  </si>
  <si>
    <t>A9950</t>
  </si>
  <si>
    <t>A9952</t>
  </si>
  <si>
    <t>TOTAL INTERFUND TRANSFERS</t>
  </si>
  <si>
    <t>GRAND TOTAL GENERAL FUND</t>
  </si>
  <si>
    <t>SCHEDULE 1-F</t>
  </si>
  <si>
    <t>GOVERNMENT SUPPORT</t>
  </si>
  <si>
    <t>F1320</t>
  </si>
  <si>
    <t>F1670</t>
  </si>
  <si>
    <t>F1680</t>
  </si>
  <si>
    <t>F1910</t>
  </si>
  <si>
    <t>F1990</t>
  </si>
  <si>
    <t>TOTAL GOVERNMENT SUPPORT</t>
  </si>
  <si>
    <t>F8310</t>
  </si>
  <si>
    <t>F8320</t>
  </si>
  <si>
    <t>F8340</t>
  </si>
  <si>
    <t>EMPLOYEE BENEFITS</t>
  </si>
  <si>
    <t>F9010</t>
  </si>
  <si>
    <t>F9030</t>
  </si>
  <si>
    <t>F9040</t>
  </si>
  <si>
    <t>F9060</t>
  </si>
  <si>
    <t>F9089</t>
  </si>
  <si>
    <t>TOTAL EMPLOYEE BENEFITS</t>
  </si>
  <si>
    <t>F9730</t>
  </si>
  <si>
    <t>INTERFUND TRANSFERS</t>
  </si>
  <si>
    <t>F9950</t>
  </si>
  <si>
    <t>GRAND TOTAL WATER FUND</t>
  </si>
  <si>
    <t>SCHEDULE 1-G</t>
  </si>
  <si>
    <t>G1320 AUDIT</t>
  </si>
  <si>
    <t>G1670 CENTRAL PRINTING &amp; MAILING</t>
  </si>
  <si>
    <t>G1680 CENTRAL DATA PROCESSING</t>
  </si>
  <si>
    <t>G1910</t>
  </si>
  <si>
    <t>G1990</t>
  </si>
  <si>
    <t>G8110</t>
  </si>
  <si>
    <t>G8120</t>
  </si>
  <si>
    <t>G8130</t>
  </si>
  <si>
    <t>G9010</t>
  </si>
  <si>
    <t>G9030</t>
  </si>
  <si>
    <t>G9040</t>
  </si>
  <si>
    <t>G9060</t>
  </si>
  <si>
    <t>G9089</t>
  </si>
  <si>
    <t>G9710</t>
  </si>
  <si>
    <t>G9901</t>
  </si>
  <si>
    <t>GRAND TOTAL SEWER FUND</t>
  </si>
  <si>
    <t>ESTIMATED REVENUE OTHER THAN REAL PROPERTY</t>
  </si>
  <si>
    <t>SCHEDULE 2A</t>
  </si>
  <si>
    <t>A1001</t>
  </si>
  <si>
    <t>A1002</t>
  </si>
  <si>
    <t>A1090</t>
  </si>
  <si>
    <t>TOTAL</t>
  </si>
  <si>
    <t>A1120</t>
  </si>
  <si>
    <t>A1130</t>
  </si>
  <si>
    <t>A1170</t>
  </si>
  <si>
    <t>A1175</t>
  </si>
  <si>
    <t>A1230</t>
  </si>
  <si>
    <t>A1603</t>
  </si>
  <si>
    <t>A2025</t>
  </si>
  <si>
    <t>A2110</t>
  </si>
  <si>
    <t>A2115</t>
  </si>
  <si>
    <t>A2130</t>
  </si>
  <si>
    <t>A2192</t>
  </si>
  <si>
    <t>A2262</t>
  </si>
  <si>
    <t>A2389</t>
  </si>
  <si>
    <t>A2401</t>
  </si>
  <si>
    <t>A2410</t>
  </si>
  <si>
    <t>A2530</t>
  </si>
  <si>
    <t>A2540</t>
  </si>
  <si>
    <t>A2545</t>
  </si>
  <si>
    <t>A2555</t>
  </si>
  <si>
    <t>A2590</t>
  </si>
  <si>
    <t>A2610</t>
  </si>
  <si>
    <t>A2650</t>
  </si>
  <si>
    <t>A2660</t>
  </si>
  <si>
    <t>A2665</t>
  </si>
  <si>
    <t>A2680</t>
  </si>
  <si>
    <t>A2690</t>
  </si>
  <si>
    <t>A2701</t>
  </si>
  <si>
    <t>A2770</t>
  </si>
  <si>
    <t>A3001</t>
  </si>
  <si>
    <t>A3005</t>
  </si>
  <si>
    <t>A3089</t>
  </si>
  <si>
    <t>A3501</t>
  </si>
  <si>
    <t>A3820</t>
  </si>
  <si>
    <t>TOTAL GENERAL FUND</t>
  </si>
  <si>
    <t>WATER FUND REVENUE</t>
  </si>
  <si>
    <t>SCHEDULE 2F</t>
  </si>
  <si>
    <t>F2140</t>
  </si>
  <si>
    <t>F2144</t>
  </si>
  <si>
    <t>F2148</t>
  </si>
  <si>
    <t>F2401</t>
  </si>
  <si>
    <t>TOTAL WATER FUND</t>
  </si>
  <si>
    <t>SEWER FUND REVENUES</t>
  </si>
  <si>
    <t>SCHEDULE 2G</t>
  </si>
  <si>
    <t>G2120</t>
  </si>
  <si>
    <t>G2122</t>
  </si>
  <si>
    <t>G2128</t>
  </si>
  <si>
    <t>G2401</t>
  </si>
  <si>
    <t>G2770</t>
  </si>
  <si>
    <t>TOTAL SEWER FUND REVENUES</t>
  </si>
  <si>
    <t>SCHEDULE 3</t>
  </si>
  <si>
    <t>DEBT SERVICE SCHEDULE</t>
  </si>
  <si>
    <t>EXHIBIT A</t>
  </si>
  <si>
    <t>APPROPRIATIONS</t>
  </si>
  <si>
    <t>LESS: ESTIMATED REVENUES</t>
  </si>
  <si>
    <t xml:space="preserve">      OTHER THAN REAL</t>
  </si>
  <si>
    <t xml:space="preserve">      ESTATE LEVY</t>
  </si>
  <si>
    <t>APPROPRIATED FUND BALANCE</t>
  </si>
  <si>
    <t>TOTAL REVENUES</t>
  </si>
  <si>
    <t>TO BE RAISED BY REAL ESTATE LEVY</t>
  </si>
  <si>
    <t>TOTAL REVENUES ALL SOURCES</t>
  </si>
  <si>
    <t>TAXABLE VALUE PRELIMINARY ROLL</t>
  </si>
  <si>
    <t>TAX RATE PER THOUSAND</t>
  </si>
  <si>
    <t>VILLAGE OF LEWISTON BUDGET</t>
  </si>
  <si>
    <t>BOARD OF TRUSTEES</t>
  </si>
  <si>
    <t>.100 PERSONAL SERVICES</t>
  </si>
  <si>
    <t>.400 CONTRACTUAL</t>
  </si>
  <si>
    <t>.412 SCHOOL'S &amp; TRAVEL</t>
  </si>
  <si>
    <t>MAYOR</t>
  </si>
  <si>
    <t>.412 SCHOOLS &amp; TRAVEL</t>
  </si>
  <si>
    <t>AUDIT</t>
  </si>
  <si>
    <t>.400 CONTRACTURAL</t>
  </si>
  <si>
    <t>CLERK TREASURER</t>
  </si>
  <si>
    <t>.101 LONGEVITY</t>
  </si>
  <si>
    <t>.200 EQUIPMENT</t>
  </si>
  <si>
    <t>.413 OFFICE SUPPLIES</t>
  </si>
  <si>
    <t>.415 OTHER EXPENSE</t>
  </si>
  <si>
    <t>.4052 OUTSIDE CONTRACTORS</t>
  </si>
  <si>
    <t>.420 FISCAL AGENT FEES</t>
  </si>
  <si>
    <t>LAW</t>
  </si>
  <si>
    <t>.413 SUPPLIES</t>
  </si>
  <si>
    <t>.415 OTHER</t>
  </si>
  <si>
    <t>.4052 BOND COUNSEL</t>
  </si>
  <si>
    <t>LABOR RELATIONS SERVICES</t>
  </si>
  <si>
    <t>ENGINEER</t>
  </si>
  <si>
    <t>ELECTIONS</t>
  </si>
  <si>
    <t>.100 PAYROLL</t>
  </si>
  <si>
    <t xml:space="preserve">VILLAGE HALL                                </t>
  </si>
  <si>
    <t>.4012 ELECTRIC</t>
  </si>
  <si>
    <t>.4013 GAS</t>
  </si>
  <si>
    <t>.4052 OUTSIDE CONTRACTOR</t>
  </si>
  <si>
    <t>.405 SERVICE CONTRACT</t>
  </si>
  <si>
    <t>.406 EQUIPMENT REPAIR</t>
  </si>
  <si>
    <t>.407 UNIFORMS</t>
  </si>
  <si>
    <t>CENTRAL GARAGE</t>
  </si>
  <si>
    <t>.402 GASOLINE</t>
  </si>
  <si>
    <t>.403 GREASE &amp; OIL</t>
  </si>
  <si>
    <t xml:space="preserve">.404 TIRE                   </t>
  </si>
  <si>
    <t>.405 OUTSIDE CONTRACTOR</t>
  </si>
  <si>
    <t>.408 SMALL REPAIR</t>
  </si>
  <si>
    <t>CENTRAL COMMUNICATIONS</t>
  </si>
  <si>
    <t>.401 TELEPHONE</t>
  </si>
  <si>
    <t>CENTRAL PRINTING &amp; MAILING</t>
  </si>
  <si>
    <t>.400 POSTAGE/PRINTING</t>
  </si>
  <si>
    <t>.4052 METER RENTAL</t>
  </si>
  <si>
    <t>CENTRAL DATA PROCESSING</t>
  </si>
  <si>
    <t>.405 SERVICE CONTRACTS</t>
  </si>
  <si>
    <t>SPECIAL ITEMS</t>
  </si>
  <si>
    <t>.400 INSURANCE</t>
  </si>
  <si>
    <t>.400 MUNICIPAL DUES</t>
  </si>
  <si>
    <t>.400 CODE BOOK REVISION</t>
  </si>
  <si>
    <t>.400 CONTINGENT</t>
  </si>
  <si>
    <t>POLICE</t>
  </si>
  <si>
    <t>.4052 CONSOLIDATION</t>
  </si>
  <si>
    <t>FIRE</t>
  </si>
  <si>
    <t>.405 CONTRACTS</t>
  </si>
  <si>
    <t>.4052 SERVICE AWARDS</t>
  </si>
  <si>
    <t>SAFETY INSPECTION</t>
  </si>
  <si>
    <t>.413 SCHOOLS &amp; TRAVEL</t>
  </si>
  <si>
    <t>REGISTRAR</t>
  </si>
  <si>
    <t>STREETS ADMINISTRATION</t>
  </si>
  <si>
    <t>.405 SUBSTANCE ABUSE</t>
  </si>
  <si>
    <t>STREETS MAINTENANCE</t>
  </si>
  <si>
    <t>.102 VACATIONS</t>
  </si>
  <si>
    <t>.103 HOLIDAY'S</t>
  </si>
  <si>
    <t>.104 PERSONAL</t>
  </si>
  <si>
    <t>.105 FLOATING</t>
  </si>
  <si>
    <t>.4081 SMALL EQUIP.</t>
  </si>
  <si>
    <t>.4082 SIGNS</t>
  </si>
  <si>
    <t>.4091 ASPHALT STONE</t>
  </si>
  <si>
    <t>.4092 COLD MIX SEAL</t>
  </si>
  <si>
    <t>PERMANENT IMPROVEMENTS</t>
  </si>
  <si>
    <t>.200 IMPROVEMENTS</t>
  </si>
  <si>
    <t xml:space="preserve">   </t>
  </si>
  <si>
    <t>SNOW REMOVAL</t>
  </si>
  <si>
    <t>.408 SMALL EQUIP.</t>
  </si>
  <si>
    <t>.4101 SAND</t>
  </si>
  <si>
    <t>.4102 SALT</t>
  </si>
  <si>
    <t>STREET LIGHTING</t>
  </si>
  <si>
    <t>.4013 NEW ELECTRIC</t>
  </si>
  <si>
    <t>PUBLICITY</t>
  </si>
  <si>
    <t>.4052 ECON DEVELOPMENT</t>
  </si>
  <si>
    <t>ARTS COUNCIL</t>
  </si>
  <si>
    <t>PARKS</t>
  </si>
  <si>
    <t xml:space="preserve">.4011 NATURAL GAS FLAME </t>
  </si>
  <si>
    <t>.405 OUTSIDE CONTRACTORS</t>
  </si>
  <si>
    <t>.408 SMALL EQUIPMENT</t>
  </si>
  <si>
    <t>LEWISTON LANDING</t>
  </si>
  <si>
    <t>FISH CLEANING STATION</t>
  </si>
  <si>
    <t>.4012 ELECTRICAL</t>
  </si>
  <si>
    <t>.4013 NATURAL GAS</t>
  </si>
  <si>
    <t>.425 CAPITAL IMPROVEMENT</t>
  </si>
  <si>
    <t>YOUTH PROGRAMS</t>
  </si>
  <si>
    <t>.405 OUTSIDE CONT.</t>
  </si>
  <si>
    <t>.412 EVENTS</t>
  </si>
  <si>
    <t>.416 GRANTS</t>
  </si>
  <si>
    <t>MUSEUM</t>
  </si>
  <si>
    <t>HISTORIAN</t>
  </si>
  <si>
    <t>HISTORICAL PROPERTY</t>
  </si>
  <si>
    <t>CELEBRATIONS</t>
  </si>
  <si>
    <t>.411 CHRISTMAS LIGHTING</t>
  </si>
  <si>
    <t>.412 MEM DAY/AM LEG/VFW</t>
  </si>
  <si>
    <t>.413 FIREWORKS</t>
  </si>
  <si>
    <t>ZONING</t>
  </si>
  <si>
    <t>PLANNING</t>
  </si>
  <si>
    <t>STORM SEWERS</t>
  </si>
  <si>
    <t>.408 SMALL PARTS</t>
  </si>
  <si>
    <t>REFUSE &amp; GARBAGE</t>
  </si>
  <si>
    <t>.404 TIRES</t>
  </si>
  <si>
    <t>.406 REPAIRS</t>
  </si>
  <si>
    <t>STREET CLEANING</t>
  </si>
  <si>
    <t>RECYCLING</t>
  </si>
  <si>
    <t>.400 MAINTENANCE</t>
  </si>
  <si>
    <t>.405 OUTSIDE CONT</t>
  </si>
  <si>
    <t>BEAUTIFICATION</t>
  </si>
  <si>
    <t>SHADE TREES</t>
  </si>
  <si>
    <t>.4051 STUMP REMOVAL</t>
  </si>
  <si>
    <t>.4053 NEW TREES</t>
  </si>
  <si>
    <t>CEMETERIES</t>
  </si>
  <si>
    <t>.800 RETIREMENT ERS</t>
  </si>
  <si>
    <t>.800 FICA</t>
  </si>
  <si>
    <t>.800 COMPENSATION</t>
  </si>
  <si>
    <t>.800 UNEMPLOYMENT</t>
  </si>
  <si>
    <t>.800 HOSPITALIZATION</t>
  </si>
  <si>
    <t>.805 EMPLOYEE FLEX PLN</t>
  </si>
  <si>
    <t>.4052 HEALTH FLEX PLAN</t>
  </si>
  <si>
    <t>800 MEDICARE</t>
  </si>
  <si>
    <t>DEBT SERVICE</t>
  </si>
  <si>
    <t>.600 BOND PRINCIPAL</t>
  </si>
  <si>
    <t>.700 BOND INTEREST</t>
  </si>
  <si>
    <t>.600 BAN PRINCIPAL</t>
  </si>
  <si>
    <t>.700 BAN INTEREST</t>
  </si>
  <si>
    <t>.600 INSTALLMT PURCHASE DEBT</t>
  </si>
  <si>
    <t>.700 INSTALLMT PURCHASE INT</t>
  </si>
  <si>
    <t>.900 TO SEWER FUND</t>
  </si>
  <si>
    <t>.900 TO CAPITAL EQUIP.</t>
  </si>
  <si>
    <t>.900 TO CAPITAL LAND/BLDG</t>
  </si>
  <si>
    <t>.400 POSTAGE</t>
  </si>
  <si>
    <t>.200 EQUIPMENT/INSTALL</t>
  </si>
  <si>
    <t>.405 COMPUTER SERV.CONT.</t>
  </si>
  <si>
    <t>WATER ADMINISTRATION</t>
  </si>
  <si>
    <t>.4052 OUTSIDE CONT.</t>
  </si>
  <si>
    <t>SOURCE OF SUPPLY</t>
  </si>
  <si>
    <t>.400 PURCHASE OF WATER</t>
  </si>
  <si>
    <t>TRANSMISSION DISTRIBUTION</t>
  </si>
  <si>
    <t>.800 RETIREMENT</t>
  </si>
  <si>
    <t>.805 EMPLOYEE FLEX PLAN</t>
  </si>
  <si>
    <t>.800 MEDICARE</t>
  </si>
  <si>
    <t>.900 TO CAPITAL WATER</t>
  </si>
  <si>
    <t>.4052 PROGRAM</t>
  </si>
  <si>
    <t>SEWER ADMINISTRATION</t>
  </si>
  <si>
    <t>SANITARY SEWERS</t>
  </si>
  <si>
    <t>.4052 OUTSIDE CONTRACT</t>
  </si>
  <si>
    <t>.4051 OUTSIDE CONTRACTOR</t>
  </si>
  <si>
    <t>.415 TOWN CONTRACT</t>
  </si>
  <si>
    <t>.805 HEALTH FLEX PLAN</t>
  </si>
  <si>
    <t>.600 SERIAL BOND PRINC.</t>
  </si>
  <si>
    <t>.700 SERIAL BOND INTEREST</t>
  </si>
  <si>
    <t>REAL PROPERTY TAXES</t>
  </si>
  <si>
    <t>IN LIEU OF TAXES</t>
  </si>
  <si>
    <t>TOTAL REAL PROP TAXES</t>
  </si>
  <si>
    <t>OTHER TAX ITEMS</t>
  </si>
  <si>
    <t>INT.&amp; PENALTIES ON TAXES</t>
  </si>
  <si>
    <t>NON-PROPERTY TAX ITEMS</t>
  </si>
  <si>
    <t>SALES TAX</t>
  </si>
  <si>
    <t>GROSS UTILITY TAX</t>
  </si>
  <si>
    <t>FRANCHISE TAX</t>
  </si>
  <si>
    <t>CELL TOWER</t>
  </si>
  <si>
    <t>DEPARTMENTAL INCOME</t>
  </si>
  <si>
    <t>CLERK-TREASURER FEES</t>
  </si>
  <si>
    <t>REGISTRAR FEES</t>
  </si>
  <si>
    <t>ZONING FEES</t>
  </si>
  <si>
    <t>PLANNING FEES</t>
  </si>
  <si>
    <t>REFUSE &amp; GARBAGE FEES</t>
  </si>
  <si>
    <t>CEMETERY SERVICES</t>
  </si>
  <si>
    <t>INTERGOVERNMENTAL CHARGES</t>
  </si>
  <si>
    <t>FIRE PROTECTION FEE</t>
  </si>
  <si>
    <t>SERVICE AWARDS</t>
  </si>
  <si>
    <t>USE OF MONEY &amp; PROPERTY</t>
  </si>
  <si>
    <t>INTEREST EARNINGS</t>
  </si>
  <si>
    <t>REAL PROPERTY RENTALS</t>
  </si>
  <si>
    <t>LICENSES &amp; PERMITS</t>
  </si>
  <si>
    <t>GAMES OF CHANCE</t>
  </si>
  <si>
    <t>BINGO LICENSES &amp;FEES</t>
  </si>
  <si>
    <t>CONSERVATION LICENSE FEES</t>
  </si>
  <si>
    <t>BUILDING /OCC. PERMIT</t>
  </si>
  <si>
    <t>GAME LICENSES</t>
  </si>
  <si>
    <t>FINES &amp; FORFEITURES</t>
  </si>
  <si>
    <t>FINES &amp; FORFEITED BAIL</t>
  </si>
  <si>
    <t>SALE OF SCRAP</t>
  </si>
  <si>
    <t>SALE OF REAL PROPERTY</t>
  </si>
  <si>
    <t>SALE OF EQUIPMENT</t>
  </si>
  <si>
    <t>INSURANCE RECOVERIES</t>
  </si>
  <si>
    <t>TOTAL SALES</t>
  </si>
  <si>
    <t>COMPENSATION FOR LOSS</t>
  </si>
  <si>
    <t>REFUNDS PRIOR YR EXPEND</t>
  </si>
  <si>
    <t>UNCLASSIFIED REVENUES</t>
  </si>
  <si>
    <t>TOTAL MISC LOCAL SOURCES</t>
  </si>
  <si>
    <t>STATE AID</t>
  </si>
  <si>
    <t>MORTGAGE TAX</t>
  </si>
  <si>
    <t>STATE AID OTHER</t>
  </si>
  <si>
    <t>CHIPS</t>
  </si>
  <si>
    <t>YOUTH AID</t>
  </si>
  <si>
    <t>METERED SALES</t>
  </si>
  <si>
    <t>SERVICE CHARGES</t>
  </si>
  <si>
    <t>INTEREST &amp; PENALTIES</t>
  </si>
  <si>
    <t>USE OF MONEY &amp; PROPERTIES</t>
  </si>
  <si>
    <t>SEWER RENTS</t>
  </si>
  <si>
    <t>MASTER SALARY SCHEDULE....ALL FUNDS</t>
  </si>
  <si>
    <t>TITLE</t>
  </si>
  <si>
    <t>VILLAGE BOARD</t>
  </si>
  <si>
    <t>TRUSTEES</t>
  </si>
  <si>
    <t>DEPUTY MAYOR</t>
  </si>
  <si>
    <t>DEPUTY TREASURER</t>
  </si>
  <si>
    <t>DEPUTY CLERK</t>
  </si>
  <si>
    <t>LONGEVITY</t>
  </si>
  <si>
    <t>NOTARY</t>
  </si>
  <si>
    <t>VILLAGE ATTORNEY</t>
  </si>
  <si>
    <t>FIRE INSPECTOR</t>
  </si>
  <si>
    <t>BLDG INSP/ZON OFF</t>
  </si>
  <si>
    <t>ZONING OFFICER</t>
  </si>
  <si>
    <t>DEPUTY REGISTRAR</t>
  </si>
  <si>
    <t>PUBLIC WORKS</t>
  </si>
  <si>
    <t>SUPT OF PUBLIC WORKS</t>
  </si>
  <si>
    <t>DEP. SUPT.OF PUBLIC WORKS</t>
  </si>
  <si>
    <t>LABORER</t>
  </si>
  <si>
    <t>CLEANER</t>
  </si>
  <si>
    <t>RECREATION DIRECTOR</t>
  </si>
  <si>
    <t>PROGRAM DIRECTOR</t>
  </si>
  <si>
    <t>CHAIRMAN</t>
  </si>
  <si>
    <t>MEMBERS</t>
  </si>
  <si>
    <t>SECRETARY</t>
  </si>
  <si>
    <t/>
  </si>
  <si>
    <t>TUAL</t>
  </si>
  <si>
    <t>DISPOSAL</t>
  </si>
  <si>
    <t>FISCAL YEAR</t>
  </si>
  <si>
    <t>EXPENDED</t>
  </si>
  <si>
    <t xml:space="preserve"> EXPENDED</t>
  </si>
  <si>
    <t>______________</t>
  </si>
  <si>
    <t>____________</t>
  </si>
  <si>
    <t>ACTUAL</t>
  </si>
  <si>
    <t>BALANCE</t>
  </si>
  <si>
    <t>GENERAL</t>
  </si>
  <si>
    <t xml:space="preserve">  4</t>
  </si>
  <si>
    <t xml:space="preserve">  1</t>
  </si>
  <si>
    <t xml:space="preserve"> 2</t>
  </si>
  <si>
    <t>GENERAL FUND APPROPRIATIONS</t>
  </si>
  <si>
    <t>PRINCIPAL</t>
  </si>
  <si>
    <t>WATER</t>
  </si>
  <si>
    <t>FUND</t>
  </si>
  <si>
    <t>RATE</t>
  </si>
  <si>
    <t>$30/MTG</t>
  </si>
  <si>
    <t>$25/MTG</t>
  </si>
  <si>
    <t>I certify that this is a true copy of</t>
  </si>
  <si>
    <t>the budget of the Village of Lewiston,</t>
  </si>
  <si>
    <t>New York for the fiscal year ending</t>
  </si>
  <si>
    <t>BUDGET</t>
  </si>
  <si>
    <t>INTEREST</t>
  </si>
  <si>
    <t>SEWER</t>
  </si>
  <si>
    <t>ESTIMATED</t>
  </si>
  <si>
    <t>_____</t>
  </si>
  <si>
    <t>BD ACTION</t>
  </si>
  <si>
    <t>A1710</t>
  </si>
  <si>
    <t>PUBLIC WORKS FEES</t>
  </si>
  <si>
    <t>A2001</t>
  </si>
  <si>
    <t>.402 EQUITY ADJUSTMENT</t>
  </si>
  <si>
    <t>DPW BAN</t>
  </si>
  <si>
    <t>.4015 METER PURCHASE</t>
  </si>
  <si>
    <t>DEPT REQ.</t>
  </si>
  <si>
    <t>.104 SAFETY AWARDS</t>
  </si>
  <si>
    <t>.102 SAFETY AWARDS</t>
  </si>
  <si>
    <t>A7140</t>
  </si>
  <si>
    <t>PLATEAU MAINTENANCE</t>
  </si>
  <si>
    <t>.100 PERSONAL SERVICE</t>
  </si>
  <si>
    <t>25.00/MO</t>
  </si>
  <si>
    <t>.4015 WATER</t>
  </si>
  <si>
    <t>.4015 LINERS&amp;POTTING SOIL</t>
  </si>
  <si>
    <t>.4016 GROUND FLOWERS</t>
  </si>
  <si>
    <t>.4018 FERTILIZERS</t>
  </si>
  <si>
    <t>.4019 PESTICIDES</t>
  </si>
  <si>
    <t>.4021 COMPOST</t>
  </si>
  <si>
    <t>.4052 TREE TRIMMING</t>
  </si>
  <si>
    <t>.408 SEWER BACKUP</t>
  </si>
  <si>
    <t>11.50/HR</t>
  </si>
  <si>
    <t>DEPT REQ</t>
  </si>
  <si>
    <r>
      <t xml:space="preserve"> </t>
    </r>
    <r>
      <rPr>
        <sz val="12"/>
        <rFont val="Arial"/>
        <family val="2"/>
      </rPr>
      <t>TREATMENT DISPOSAL</t>
    </r>
  </si>
  <si>
    <t>.420 ACCOUNT FOR BANK FEES</t>
  </si>
  <si>
    <t>.418 CHAMBER</t>
  </si>
  <si>
    <t>.4052 TIPPING FEES</t>
  </si>
  <si>
    <t>.900 CAPITAL SANITARY I&amp;I</t>
  </si>
  <si>
    <t>.401 LIBRARY</t>
  </si>
  <si>
    <t>A9951</t>
  </si>
  <si>
    <t>.800 BANK CHGS</t>
  </si>
  <si>
    <t>F2650</t>
  </si>
  <si>
    <t>F2770</t>
  </si>
  <si>
    <t xml:space="preserve">TOTAL  </t>
  </si>
  <si>
    <t>A1930</t>
  </si>
  <si>
    <t>.400 INDUSTRIAL APPRAISAL</t>
  </si>
  <si>
    <t>SEASONAL</t>
  </si>
  <si>
    <t xml:space="preserve"> 3</t>
  </si>
  <si>
    <t>REC LEADERS</t>
  </si>
  <si>
    <t>G8140</t>
  </si>
  <si>
    <t>AIM FUNDING</t>
  </si>
  <si>
    <t>.415 INSURANCE OTHER</t>
  </si>
  <si>
    <t>.400 BASKETS/BANNERS</t>
  </si>
  <si>
    <t>.414 AMERICAN LEGION</t>
  </si>
  <si>
    <t>/VFW</t>
  </si>
  <si>
    <t>A1520</t>
  </si>
  <si>
    <t>POLICE FEES</t>
  </si>
  <si>
    <t>.416 LADIES AUX/LEGION</t>
  </si>
  <si>
    <t>BAN $120K</t>
  </si>
  <si>
    <t xml:space="preserve"> SUMMARY OF BUDGET BY FUND</t>
  </si>
  <si>
    <t>2012-2013</t>
  </si>
  <si>
    <t>2013-2014</t>
  </si>
  <si>
    <t>ARTPARK PARKING</t>
  </si>
  <si>
    <t>.416 PROPERTY TAXES</t>
  </si>
  <si>
    <t>.405 SICK LEAVE INCENTIVE</t>
  </si>
  <si>
    <t>.416 SICK LEAVE INCENTIVE</t>
  </si>
  <si>
    <t>SICK LEAVE INCENTIVE</t>
  </si>
  <si>
    <t xml:space="preserve">  5</t>
  </si>
  <si>
    <t>FISCAL YEAR 2013-2014</t>
  </si>
  <si>
    <t>2014-2015</t>
  </si>
  <si>
    <t>2104-2015</t>
  </si>
  <si>
    <t>.417 BOY SCOUT FLAGS</t>
  </si>
  <si>
    <t>2014 - 2015</t>
  </si>
  <si>
    <t>2013 - 2014</t>
  </si>
  <si>
    <t>GENERAL FUND 2014-15</t>
  </si>
  <si>
    <t>2015-2016</t>
  </si>
  <si>
    <t>___________</t>
  </si>
  <si>
    <t>F2141</t>
  </si>
  <si>
    <t>ENERGY CREDIT</t>
  </si>
  <si>
    <t>PRIOR YEAR W/S</t>
  </si>
  <si>
    <t>F5031</t>
  </si>
  <si>
    <t>FROM GENERAL FUND</t>
  </si>
  <si>
    <t>G5031</t>
  </si>
  <si>
    <t>.417 TOWN WPCC UPDATE</t>
  </si>
  <si>
    <t>22.41/HR</t>
  </si>
  <si>
    <t>20.92/HR</t>
  </si>
  <si>
    <t>20.23/HR</t>
  </si>
  <si>
    <t>19.19/HR</t>
  </si>
  <si>
    <t>17.72/HR</t>
  </si>
  <si>
    <t>17.28/HR</t>
  </si>
  <si>
    <t>9.77/HR</t>
  </si>
  <si>
    <t>20.97/HR</t>
  </si>
  <si>
    <t>14.15/HR</t>
  </si>
  <si>
    <t>9.84/HR</t>
  </si>
  <si>
    <t>Lewiston Board of Trustees on April</t>
  </si>
  <si>
    <t>Amy Salada, Clerk Treasurer</t>
  </si>
  <si>
    <t># OF STAFF</t>
  </si>
  <si>
    <t>2016-2017</t>
  </si>
  <si>
    <t>,400 FIRE INSURANCE</t>
  </si>
  <si>
    <t>.401 JAZZ FESTIVAL</t>
  </si>
  <si>
    <t>TOTAL BUDGET DEMAND</t>
  </si>
  <si>
    <t>TOTAL REVENUE STREAM</t>
  </si>
  <si>
    <t>.200 SCHOOLS &amp; TRAVEL</t>
  </si>
  <si>
    <t>A8030</t>
  </si>
  <si>
    <t>HISTORIC PRESERVATION</t>
  </si>
  <si>
    <t>_____________</t>
  </si>
  <si>
    <t>_____________0</t>
  </si>
  <si>
    <t xml:space="preserve">5/31/2017, </t>
  </si>
  <si>
    <t xml:space="preserve"> on April, 25, 2016</t>
  </si>
  <si>
    <t>adopted by the</t>
  </si>
  <si>
    <t>6/1/2016     - 5/31/2017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</si>
</sst>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sz val="12"/>
      <color theme="1"/>
      <name val="Arial"/>
      <family val="2"/>
    </font>
    <font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fill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fill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 quotePrefix="1">
      <alignment/>
    </xf>
    <xf numFmtId="15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fill"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horizontal="fill"/>
    </xf>
    <xf numFmtId="3" fontId="44" fillId="0" borderId="0" xfId="0" applyNumberFormat="1" applyFont="1" applyAlignment="1">
      <alignment/>
    </xf>
    <xf numFmtId="164" fontId="44" fillId="0" borderId="0" xfId="0" applyNumberFormat="1" applyFont="1" applyAlignment="1" quotePrefix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center"/>
    </xf>
    <xf numFmtId="15" fontId="0" fillId="0" borderId="0" xfId="0" applyNumberFormat="1" applyFont="1" applyAlignment="1" quotePrefix="1">
      <alignment/>
    </xf>
    <xf numFmtId="3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fill"/>
    </xf>
    <xf numFmtId="3" fontId="4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>
      <alignment horizontal="fill"/>
    </xf>
    <xf numFmtId="3" fontId="47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Alignment="1">
      <alignment horizontal="fill"/>
    </xf>
    <xf numFmtId="15" fontId="0" fillId="0" borderId="0" xfId="0" applyNumberFormat="1" applyFont="1" applyAlignment="1">
      <alignment horizontal="center"/>
    </xf>
    <xf numFmtId="3" fontId="46" fillId="0" borderId="0" xfId="0" applyNumberFormat="1" applyFont="1" applyAlignment="1" quotePrefix="1">
      <alignment/>
    </xf>
    <xf numFmtId="3" fontId="46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269</xdr:row>
      <xdr:rowOff>133350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8267700" y="51349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8"/>
  <sheetViews>
    <sheetView tabSelected="1" showOutlineSymbols="0" view="pageLayout" zoomScaleNormal="87" workbookViewId="0" topLeftCell="A1">
      <selection activeCell="A968" sqref="A968"/>
    </sheetView>
  </sheetViews>
  <sheetFormatPr defaultColWidth="10.6640625" defaultRowHeight="15"/>
  <cols>
    <col min="1" max="1" width="10.6640625" style="1" customWidth="1"/>
    <col min="2" max="3" width="12.6640625" style="1" customWidth="1"/>
    <col min="4" max="4" width="1.66796875" style="1" customWidth="1"/>
    <col min="5" max="5" width="12.6640625" style="1" customWidth="1"/>
    <col min="6" max="6" width="10.88671875" style="1" bestFit="1" customWidth="1"/>
    <col min="7" max="7" width="10.88671875" style="1" customWidth="1"/>
    <col min="8" max="8" width="10.77734375" style="1" customWidth="1"/>
    <col min="9" max="9" width="13.5546875" style="1" customWidth="1"/>
    <col min="10" max="10" width="10.6640625" style="1" customWidth="1"/>
    <col min="11" max="16384" width="10.6640625" style="1" customWidth="1"/>
  </cols>
  <sheetData>
    <row r="1" spans="1:9" ht="15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29" t="s">
        <v>1</v>
      </c>
      <c r="B2" s="30"/>
      <c r="C2" s="30"/>
      <c r="D2" s="30"/>
      <c r="E2" s="30"/>
      <c r="F2" s="29" t="s">
        <v>429</v>
      </c>
      <c r="G2" s="29"/>
      <c r="H2" s="30"/>
      <c r="I2" s="30"/>
    </row>
    <row r="3" spans="1:9" ht="15">
      <c r="A3" s="31" t="s">
        <v>532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32" t="s">
        <v>2</v>
      </c>
      <c r="B4" s="32" t="s">
        <v>2</v>
      </c>
      <c r="C4" s="32" t="s">
        <v>17</v>
      </c>
      <c r="D4" s="32" t="s">
        <v>2</v>
      </c>
      <c r="E4" s="32" t="s">
        <v>2</v>
      </c>
      <c r="F4" s="32" t="s">
        <v>2</v>
      </c>
      <c r="G4" s="32"/>
      <c r="H4" s="32" t="s">
        <v>2</v>
      </c>
      <c r="I4" s="32" t="s">
        <v>2</v>
      </c>
    </row>
    <row r="5" spans="1:9" ht="15">
      <c r="A5" s="30"/>
      <c r="B5" s="30"/>
      <c r="C5" s="30"/>
      <c r="D5" s="30"/>
      <c r="E5" s="29" t="s">
        <v>420</v>
      </c>
      <c r="F5" s="33" t="s">
        <v>419</v>
      </c>
      <c r="G5" s="33" t="s">
        <v>439</v>
      </c>
      <c r="H5" s="34" t="s">
        <v>451</v>
      </c>
      <c r="I5" s="29" t="s">
        <v>444</v>
      </c>
    </row>
    <row r="6" spans="1:9" ht="15">
      <c r="A6" s="30"/>
      <c r="B6" s="30"/>
      <c r="C6" s="30"/>
      <c r="D6" s="30"/>
      <c r="E6" s="35" t="s">
        <v>496</v>
      </c>
      <c r="F6" s="35" t="s">
        <v>504</v>
      </c>
      <c r="G6" s="35" t="s">
        <v>510</v>
      </c>
      <c r="H6" s="35" t="s">
        <v>532</v>
      </c>
      <c r="I6" s="35" t="s">
        <v>532</v>
      </c>
    </row>
    <row r="7" spans="1:9" ht="15">
      <c r="A7" s="30"/>
      <c r="B7" s="30"/>
      <c r="C7" s="30"/>
      <c r="D7" s="30"/>
      <c r="E7" s="32" t="s">
        <v>2</v>
      </c>
      <c r="F7" s="32" t="s">
        <v>2</v>
      </c>
      <c r="G7" s="32"/>
      <c r="H7" s="32" t="s">
        <v>2</v>
      </c>
      <c r="I7" s="32" t="s">
        <v>2</v>
      </c>
    </row>
    <row r="8" spans="1:9" ht="12.75" customHeight="1">
      <c r="A8" s="29" t="s">
        <v>3</v>
      </c>
      <c r="B8" s="30"/>
      <c r="C8" s="30"/>
      <c r="D8" s="30"/>
      <c r="E8" s="30"/>
      <c r="F8" s="30"/>
      <c r="G8" s="30"/>
      <c r="H8" s="30"/>
      <c r="I8" s="30"/>
    </row>
    <row r="9" spans="1:9" ht="15">
      <c r="A9" s="32" t="s">
        <v>2</v>
      </c>
      <c r="B9" s="32" t="s">
        <v>2</v>
      </c>
      <c r="C9" s="32" t="s">
        <v>2</v>
      </c>
      <c r="D9" s="30"/>
      <c r="E9" s="37"/>
      <c r="F9" s="30"/>
      <c r="G9" s="30"/>
      <c r="H9" s="30"/>
      <c r="I9" s="30"/>
    </row>
    <row r="10" spans="1:9" ht="15">
      <c r="A10" s="29" t="s">
        <v>4</v>
      </c>
      <c r="B10" s="29" t="s">
        <v>187</v>
      </c>
      <c r="C10" s="30"/>
      <c r="D10" s="30"/>
      <c r="E10" s="30"/>
      <c r="F10" s="30" t="s">
        <v>17</v>
      </c>
      <c r="G10" s="30"/>
      <c r="H10" s="30" t="s">
        <v>17</v>
      </c>
      <c r="I10" s="30" t="s">
        <v>17</v>
      </c>
    </row>
    <row r="11" spans="1:9" ht="15">
      <c r="A11" s="30"/>
      <c r="B11" s="29" t="s">
        <v>188</v>
      </c>
      <c r="C11" s="30"/>
      <c r="D11" s="30"/>
      <c r="E11" s="30">
        <v>20392</v>
      </c>
      <c r="F11" s="37">
        <v>20392</v>
      </c>
      <c r="G11" s="37">
        <v>21004</v>
      </c>
      <c r="H11" s="36">
        <v>21634</v>
      </c>
      <c r="I11" s="21">
        <v>21634</v>
      </c>
    </row>
    <row r="12" spans="1:9" ht="15">
      <c r="A12" s="30"/>
      <c r="B12" s="29" t="s">
        <v>189</v>
      </c>
      <c r="C12" s="30"/>
      <c r="D12" s="30"/>
      <c r="E12" s="30">
        <v>655</v>
      </c>
      <c r="F12" s="30">
        <v>307</v>
      </c>
      <c r="G12" s="30">
        <v>800</v>
      </c>
      <c r="H12" s="30">
        <v>800</v>
      </c>
      <c r="I12" s="1">
        <v>800</v>
      </c>
    </row>
    <row r="13" spans="1:9" ht="15">
      <c r="A13" s="30"/>
      <c r="B13" s="29" t="s">
        <v>190</v>
      </c>
      <c r="C13" s="30"/>
      <c r="D13" s="30"/>
      <c r="E13" s="30">
        <v>202</v>
      </c>
      <c r="F13" s="30">
        <v>368</v>
      </c>
      <c r="G13" s="30">
        <v>1000</v>
      </c>
      <c r="H13" s="46">
        <v>800</v>
      </c>
      <c r="I13" s="45">
        <v>800</v>
      </c>
    </row>
    <row r="14" spans="1:9" ht="15">
      <c r="A14" s="30"/>
      <c r="B14" s="30"/>
      <c r="C14" s="30"/>
      <c r="D14" s="30"/>
      <c r="E14" s="32" t="s">
        <v>2</v>
      </c>
      <c r="F14" s="32" t="s">
        <v>2</v>
      </c>
      <c r="G14" s="32"/>
      <c r="H14" s="32" t="s">
        <v>2</v>
      </c>
      <c r="I14" s="16" t="s">
        <v>511</v>
      </c>
    </row>
    <row r="15" spans="1:9" ht="15">
      <c r="A15" s="30"/>
      <c r="B15" s="29" t="s">
        <v>123</v>
      </c>
      <c r="C15" s="30"/>
      <c r="D15" s="30"/>
      <c r="E15" s="30">
        <f>SUM(E11:E13)</f>
        <v>21249</v>
      </c>
      <c r="F15" s="37">
        <f>SUM(F11:F13)</f>
        <v>21067</v>
      </c>
      <c r="G15" s="37">
        <f>SUM(G11:G13)</f>
        <v>22804</v>
      </c>
      <c r="H15" s="36">
        <f>SUM(H11:H13)</f>
        <v>23234</v>
      </c>
      <c r="I15" s="21">
        <f>SUM(I11:I13)</f>
        <v>23234</v>
      </c>
    </row>
    <row r="16" spans="1:9" ht="15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5">
      <c r="A18" s="29" t="s">
        <v>5</v>
      </c>
      <c r="B18" s="29" t="s">
        <v>191</v>
      </c>
      <c r="C18" s="30"/>
      <c r="D18" s="30"/>
      <c r="E18" s="30"/>
      <c r="F18" s="30"/>
      <c r="G18" s="30"/>
      <c r="H18" s="30"/>
      <c r="I18" s="30"/>
    </row>
    <row r="19" spans="1:9" ht="15">
      <c r="A19" s="30"/>
      <c r="B19" s="29" t="s">
        <v>188</v>
      </c>
      <c r="C19" s="30"/>
      <c r="D19" s="30"/>
      <c r="E19" s="30">
        <v>7742</v>
      </c>
      <c r="F19" s="37">
        <v>7742</v>
      </c>
      <c r="G19" s="37">
        <v>8215</v>
      </c>
      <c r="H19" s="36">
        <v>8461</v>
      </c>
      <c r="I19" s="36">
        <v>8461</v>
      </c>
    </row>
    <row r="20" spans="1:9" ht="15">
      <c r="A20" s="30"/>
      <c r="B20" s="29" t="s">
        <v>189</v>
      </c>
      <c r="C20" s="30"/>
      <c r="D20" s="30"/>
      <c r="E20" s="30">
        <v>662</v>
      </c>
      <c r="F20" s="30">
        <v>136</v>
      </c>
      <c r="G20" s="30">
        <v>800</v>
      </c>
      <c r="H20" s="30">
        <v>800</v>
      </c>
      <c r="I20" s="30">
        <v>800</v>
      </c>
    </row>
    <row r="21" spans="1:9" ht="15">
      <c r="A21" s="30"/>
      <c r="B21" s="29" t="s">
        <v>192</v>
      </c>
      <c r="C21" s="30"/>
      <c r="D21" s="30"/>
      <c r="E21" s="30">
        <v>452</v>
      </c>
      <c r="F21" s="37">
        <v>172</v>
      </c>
      <c r="G21" s="37">
        <v>350</v>
      </c>
      <c r="H21" s="37">
        <v>350</v>
      </c>
      <c r="I21" s="37">
        <v>350</v>
      </c>
    </row>
    <row r="22" spans="1:9" ht="15">
      <c r="A22" s="30"/>
      <c r="B22" s="30"/>
      <c r="C22" s="30"/>
      <c r="D22" s="30"/>
      <c r="E22" s="32" t="s">
        <v>2</v>
      </c>
      <c r="F22" s="32" t="s">
        <v>2</v>
      </c>
      <c r="G22" s="32"/>
      <c r="H22" s="32" t="s">
        <v>2</v>
      </c>
      <c r="I22" s="32" t="s">
        <v>2</v>
      </c>
    </row>
    <row r="23" spans="1:9" ht="15">
      <c r="A23" s="30"/>
      <c r="B23" s="29" t="s">
        <v>123</v>
      </c>
      <c r="C23" s="30"/>
      <c r="D23" s="30"/>
      <c r="E23" s="29">
        <f>SUM(E19:E21)</f>
        <v>8856</v>
      </c>
      <c r="F23" s="29">
        <f>SUM(F19:F21)</f>
        <v>8050</v>
      </c>
      <c r="G23" s="37">
        <f>SUM(G19:G21)</f>
        <v>9365</v>
      </c>
      <c r="H23" s="36">
        <f>SUM(H19:H21)</f>
        <v>9611</v>
      </c>
      <c r="I23" s="36">
        <f>SUM(I19:I21)</f>
        <v>9611</v>
      </c>
    </row>
    <row r="24" spans="1:9" ht="1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5">
      <c r="A25" s="29" t="s">
        <v>6</v>
      </c>
      <c r="B25" s="29" t="s">
        <v>193</v>
      </c>
      <c r="C25" s="30"/>
      <c r="D25" s="30"/>
      <c r="E25" s="30"/>
      <c r="F25" s="30"/>
      <c r="G25" s="30"/>
      <c r="H25" s="30"/>
      <c r="I25" s="30"/>
    </row>
    <row r="26" spans="1:9" ht="15">
      <c r="A26" s="30"/>
      <c r="B26" s="29" t="s">
        <v>194</v>
      </c>
      <c r="C26" s="30"/>
      <c r="D26" s="30"/>
      <c r="E26" s="30">
        <v>7120</v>
      </c>
      <c r="F26" s="30">
        <v>6894</v>
      </c>
      <c r="G26" s="30">
        <v>7700</v>
      </c>
      <c r="H26" s="30">
        <v>7700</v>
      </c>
      <c r="I26" s="30">
        <v>7700</v>
      </c>
    </row>
    <row r="27" spans="1:9" ht="15">
      <c r="A27" s="30"/>
      <c r="B27" s="30"/>
      <c r="C27" s="30"/>
      <c r="D27" s="30"/>
      <c r="E27" s="32" t="s">
        <v>2</v>
      </c>
      <c r="F27" s="32" t="s">
        <v>2</v>
      </c>
      <c r="G27" s="32"/>
      <c r="H27" s="32" t="s">
        <v>2</v>
      </c>
      <c r="I27" s="32" t="s">
        <v>2</v>
      </c>
    </row>
    <row r="28" spans="1:9" ht="15">
      <c r="A28" s="30"/>
      <c r="B28" s="29" t="s">
        <v>123</v>
      </c>
      <c r="C28" s="30"/>
      <c r="D28" s="30"/>
      <c r="E28" s="30">
        <f>SUM(E26)</f>
        <v>7120</v>
      </c>
      <c r="F28" s="30">
        <f>SUM(F26)</f>
        <v>6894</v>
      </c>
      <c r="G28" s="30">
        <v>7700</v>
      </c>
      <c r="H28" s="30">
        <f>SUM(H26)</f>
        <v>7700</v>
      </c>
      <c r="I28" s="30">
        <f>SUM(I26)</f>
        <v>7700</v>
      </c>
    </row>
    <row r="29" spans="1:9" ht="1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5">
      <c r="A30" s="29" t="s">
        <v>7</v>
      </c>
      <c r="B30" s="29" t="s">
        <v>195</v>
      </c>
      <c r="C30" s="30"/>
      <c r="D30" s="30"/>
      <c r="E30" s="30"/>
      <c r="F30" s="30"/>
      <c r="G30" s="30"/>
      <c r="H30" s="30"/>
      <c r="I30" s="30"/>
    </row>
    <row r="31" spans="1:9" ht="15">
      <c r="A31" s="30"/>
      <c r="B31" s="29" t="s">
        <v>188</v>
      </c>
      <c r="C31" s="30"/>
      <c r="D31" s="30"/>
      <c r="E31" s="30">
        <v>114529</v>
      </c>
      <c r="F31" s="37">
        <v>102093</v>
      </c>
      <c r="G31" s="37">
        <v>84048</v>
      </c>
      <c r="H31" s="36">
        <v>86569</v>
      </c>
      <c r="I31" s="36">
        <v>86569</v>
      </c>
    </row>
    <row r="32" spans="1:9" ht="15">
      <c r="A32" s="30"/>
      <c r="B32" s="29" t="s">
        <v>196</v>
      </c>
      <c r="C32" s="30"/>
      <c r="D32" s="30"/>
      <c r="E32" s="30">
        <v>800</v>
      </c>
      <c r="F32" s="37">
        <v>250</v>
      </c>
      <c r="G32" s="37">
        <v>250</v>
      </c>
      <c r="H32" s="42">
        <v>250</v>
      </c>
      <c r="I32" s="42">
        <v>250</v>
      </c>
    </row>
    <row r="33" spans="1:9" ht="15">
      <c r="A33" s="30"/>
      <c r="B33" s="29" t="s">
        <v>452</v>
      </c>
      <c r="C33" s="30"/>
      <c r="D33" s="30"/>
      <c r="E33" s="30">
        <v>1500</v>
      </c>
      <c r="F33" s="37">
        <v>500</v>
      </c>
      <c r="G33" s="37">
        <v>1500</v>
      </c>
      <c r="H33" s="46">
        <v>900</v>
      </c>
      <c r="I33" s="42">
        <v>900</v>
      </c>
    </row>
    <row r="34" spans="1:9" ht="15">
      <c r="A34" s="30"/>
      <c r="B34" s="37" t="s">
        <v>499</v>
      </c>
      <c r="C34" s="30"/>
      <c r="D34" s="30"/>
      <c r="E34" s="30">
        <v>1600</v>
      </c>
      <c r="F34" s="37">
        <v>0</v>
      </c>
      <c r="G34" s="37">
        <v>400</v>
      </c>
      <c r="H34" s="42">
        <v>400</v>
      </c>
      <c r="I34" s="42">
        <v>400</v>
      </c>
    </row>
    <row r="35" spans="1:9" ht="15">
      <c r="A35" s="30"/>
      <c r="B35" s="29" t="s">
        <v>197</v>
      </c>
      <c r="C35" s="30"/>
      <c r="D35" s="30"/>
      <c r="E35" s="30">
        <v>966</v>
      </c>
      <c r="F35" s="37">
        <v>947</v>
      </c>
      <c r="G35" s="37">
        <v>1000</v>
      </c>
      <c r="H35" s="42">
        <v>1000</v>
      </c>
      <c r="I35" s="42">
        <v>1000</v>
      </c>
    </row>
    <row r="36" spans="1:9" ht="15">
      <c r="A36" s="30"/>
      <c r="B36" s="29" t="s">
        <v>192</v>
      </c>
      <c r="C36" s="30"/>
      <c r="D36" s="30"/>
      <c r="E36" s="30">
        <v>618</v>
      </c>
      <c r="F36" s="37">
        <v>3064</v>
      </c>
      <c r="G36" s="37">
        <v>4000</v>
      </c>
      <c r="H36" s="42">
        <v>4000</v>
      </c>
      <c r="I36" s="42">
        <v>4000</v>
      </c>
    </row>
    <row r="37" spans="1:9" ht="15">
      <c r="A37" s="30"/>
      <c r="B37" s="29" t="s">
        <v>198</v>
      </c>
      <c r="C37" s="30"/>
      <c r="D37" s="30"/>
      <c r="E37" s="30">
        <v>4241</v>
      </c>
      <c r="F37" s="37">
        <v>4381</v>
      </c>
      <c r="G37" s="37">
        <v>4300</v>
      </c>
      <c r="H37" s="42">
        <v>4300</v>
      </c>
      <c r="I37" s="42">
        <v>4300</v>
      </c>
    </row>
    <row r="38" spans="1:9" ht="15">
      <c r="A38" s="30"/>
      <c r="B38" s="29" t="s">
        <v>199</v>
      </c>
      <c r="C38" s="30"/>
      <c r="D38" s="30"/>
      <c r="E38" s="30">
        <v>1053</v>
      </c>
      <c r="F38" s="37">
        <v>1439</v>
      </c>
      <c r="G38" s="37">
        <v>1500</v>
      </c>
      <c r="H38" s="42">
        <v>1500</v>
      </c>
      <c r="I38" s="42">
        <v>1500</v>
      </c>
    </row>
    <row r="39" spans="1:9" ht="15">
      <c r="A39" s="30"/>
      <c r="B39" s="29" t="s">
        <v>200</v>
      </c>
      <c r="C39" s="30"/>
      <c r="D39" s="30"/>
      <c r="E39" s="30">
        <v>4466</v>
      </c>
      <c r="F39" s="37">
        <v>3211</v>
      </c>
      <c r="G39" s="37">
        <v>5650</v>
      </c>
      <c r="H39" s="42">
        <v>5650</v>
      </c>
      <c r="I39" s="42">
        <v>5650</v>
      </c>
    </row>
    <row r="40" spans="1:9" ht="15">
      <c r="A40" s="30"/>
      <c r="B40" s="29" t="s">
        <v>469</v>
      </c>
      <c r="C40" s="30"/>
      <c r="D40" s="30"/>
      <c r="E40" s="30">
        <v>367</v>
      </c>
      <c r="F40" s="37">
        <v>1243</v>
      </c>
      <c r="G40" s="37">
        <v>1000</v>
      </c>
      <c r="H40" s="42">
        <v>1000</v>
      </c>
      <c r="I40" s="42">
        <v>1000</v>
      </c>
    </row>
    <row r="41" spans="1:9" ht="15">
      <c r="A41" s="30"/>
      <c r="B41" s="29" t="s">
        <v>17</v>
      </c>
      <c r="C41" s="30"/>
      <c r="D41" s="30"/>
      <c r="E41" s="32" t="s">
        <v>2</v>
      </c>
      <c r="F41" s="38" t="s">
        <v>2</v>
      </c>
      <c r="G41" s="38"/>
      <c r="H41" s="32" t="s">
        <v>2</v>
      </c>
      <c r="I41" s="32" t="s">
        <v>2</v>
      </c>
    </row>
    <row r="42" spans="1:9" ht="15">
      <c r="A42" s="30"/>
      <c r="B42" s="29" t="s">
        <v>123</v>
      </c>
      <c r="C42" s="30"/>
      <c r="D42" s="30"/>
      <c r="E42" s="30">
        <f>SUM(E31:E40)</f>
        <v>130140</v>
      </c>
      <c r="F42" s="37">
        <f>SUM(F31:F40)</f>
        <v>117128</v>
      </c>
      <c r="G42" s="37">
        <f>SUM(G31:G40)</f>
        <v>103648</v>
      </c>
      <c r="H42" s="36">
        <f>SUM(H31:H40)</f>
        <v>105569</v>
      </c>
      <c r="I42" s="36">
        <f>SUM(I31:I40)</f>
        <v>105569</v>
      </c>
    </row>
    <row r="43" spans="1:9" ht="15">
      <c r="A43" s="30"/>
      <c r="B43" s="30"/>
      <c r="C43" s="30"/>
      <c r="D43" s="30"/>
      <c r="E43" s="30"/>
      <c r="F43" s="30"/>
      <c r="G43" s="30"/>
      <c r="H43" s="30"/>
      <c r="I43" s="36"/>
    </row>
    <row r="44" spans="1:9" ht="15">
      <c r="A44" s="29" t="s">
        <v>8</v>
      </c>
      <c r="B44" s="29" t="s">
        <v>202</v>
      </c>
      <c r="C44" s="30"/>
      <c r="D44" s="30"/>
      <c r="E44" s="30"/>
      <c r="F44" s="30"/>
      <c r="G44" s="30"/>
      <c r="H44" s="30"/>
      <c r="I44" s="36"/>
    </row>
    <row r="45" spans="1:9" ht="15">
      <c r="A45" s="30"/>
      <c r="B45" s="29" t="s">
        <v>188</v>
      </c>
      <c r="C45" s="30"/>
      <c r="D45" s="30"/>
      <c r="E45" s="30">
        <v>20600</v>
      </c>
      <c r="F45" s="37">
        <v>21218</v>
      </c>
      <c r="G45" s="37">
        <v>21855</v>
      </c>
      <c r="H45" s="36">
        <v>22511</v>
      </c>
      <c r="I45" s="36">
        <v>22511</v>
      </c>
    </row>
    <row r="46" spans="1:9" ht="15">
      <c r="A46" s="30"/>
      <c r="B46" s="29" t="s">
        <v>192</v>
      </c>
      <c r="C46" s="30"/>
      <c r="D46" s="30"/>
      <c r="E46" s="30">
        <v>0</v>
      </c>
      <c r="F46" s="30">
        <v>0</v>
      </c>
      <c r="G46" s="30">
        <v>0</v>
      </c>
      <c r="H46" s="30">
        <v>0</v>
      </c>
      <c r="I46" s="30">
        <v>0</v>
      </c>
    </row>
    <row r="47" spans="1:9" ht="15">
      <c r="A47" s="30"/>
      <c r="B47" s="29" t="s">
        <v>203</v>
      </c>
      <c r="C47" s="30"/>
      <c r="D47" s="30"/>
      <c r="E47" s="30">
        <v>0</v>
      </c>
      <c r="F47" s="30">
        <v>0</v>
      </c>
      <c r="G47" s="34">
        <v>0</v>
      </c>
      <c r="H47" s="30">
        <v>0</v>
      </c>
      <c r="I47" s="30">
        <v>0</v>
      </c>
    </row>
    <row r="48" spans="1:9" ht="15">
      <c r="A48" s="30"/>
      <c r="B48" s="29" t="s">
        <v>204</v>
      </c>
      <c r="C48" s="30"/>
      <c r="D48" s="30"/>
      <c r="E48" s="30">
        <v>2401</v>
      </c>
      <c r="F48" s="30">
        <v>3892</v>
      </c>
      <c r="G48" s="34">
        <v>7000</v>
      </c>
      <c r="H48" s="30">
        <v>7000</v>
      </c>
      <c r="I48" s="30">
        <v>7000</v>
      </c>
    </row>
    <row r="49" spans="1:9" ht="15">
      <c r="A49" s="30"/>
      <c r="B49" s="29" t="s">
        <v>205</v>
      </c>
      <c r="C49" s="30"/>
      <c r="D49" s="30"/>
      <c r="E49" s="30">
        <v>0</v>
      </c>
      <c r="F49" s="30">
        <v>0</v>
      </c>
      <c r="G49" s="34">
        <v>0</v>
      </c>
      <c r="H49" s="30">
        <v>0</v>
      </c>
      <c r="I49" s="30">
        <v>0</v>
      </c>
    </row>
    <row r="50" spans="1:9" ht="15">
      <c r="A50" s="30"/>
      <c r="B50" s="30"/>
      <c r="C50" s="30"/>
      <c r="D50" s="30"/>
      <c r="E50" s="32" t="s">
        <v>2</v>
      </c>
      <c r="F50" s="32" t="s">
        <v>2</v>
      </c>
      <c r="G50" s="32"/>
      <c r="H50" s="38" t="s">
        <v>2</v>
      </c>
      <c r="I50" s="38" t="s">
        <v>2</v>
      </c>
    </row>
    <row r="51" spans="1:9" ht="15">
      <c r="A51" s="30"/>
      <c r="B51" s="29" t="s">
        <v>123</v>
      </c>
      <c r="C51" s="30"/>
      <c r="D51" s="30"/>
      <c r="E51" s="30">
        <f>SUM(E45:E49)</f>
        <v>23001</v>
      </c>
      <c r="F51" s="37">
        <f>SUM(F45:F49)</f>
        <v>25110</v>
      </c>
      <c r="G51" s="34">
        <f>SUM(G45:G49)</f>
        <v>28855</v>
      </c>
      <c r="H51" s="36">
        <f>SUM(H45:H49)</f>
        <v>29511</v>
      </c>
      <c r="I51" s="36">
        <f>SUM(I45:I49)</f>
        <v>29511</v>
      </c>
    </row>
    <row r="53" spans="1:2" ht="15">
      <c r="A53" s="1" t="s">
        <v>9</v>
      </c>
      <c r="B53" s="1" t="s">
        <v>206</v>
      </c>
    </row>
    <row r="55" spans="2:9" ht="15">
      <c r="B55" s="2" t="s">
        <v>189</v>
      </c>
      <c r="E55" s="1">
        <v>0</v>
      </c>
      <c r="F55" s="1">
        <v>0</v>
      </c>
      <c r="G55" s="1">
        <v>200</v>
      </c>
      <c r="H55" s="1">
        <v>200</v>
      </c>
      <c r="I55" s="1">
        <v>200</v>
      </c>
    </row>
    <row r="56" spans="2:9" ht="15">
      <c r="B56" s="2" t="s">
        <v>448</v>
      </c>
      <c r="E56" s="1">
        <v>176</v>
      </c>
      <c r="F56" s="1">
        <v>0</v>
      </c>
      <c r="G56" s="1">
        <v>200</v>
      </c>
      <c r="H56" s="1">
        <v>200</v>
      </c>
      <c r="I56" s="1">
        <v>200</v>
      </c>
    </row>
    <row r="57" spans="2:9" ht="15">
      <c r="B57" s="2"/>
      <c r="E57" s="4" t="s">
        <v>2</v>
      </c>
      <c r="F57" s="4" t="s">
        <v>2</v>
      </c>
      <c r="G57" s="4"/>
      <c r="H57" s="4" t="s">
        <v>2</v>
      </c>
      <c r="I57" s="4" t="s">
        <v>2</v>
      </c>
    </row>
    <row r="58" spans="2:9" ht="15">
      <c r="B58" s="2" t="s">
        <v>123</v>
      </c>
      <c r="E58" s="1">
        <f>SUM(E55:E56)</f>
        <v>176</v>
      </c>
      <c r="F58" s="1">
        <f>SUM(F55:F56)</f>
        <v>0</v>
      </c>
      <c r="G58" s="1">
        <f>SUM(G55:G56)</f>
        <v>400</v>
      </c>
      <c r="H58" s="1">
        <f>SUM(H55:H56)</f>
        <v>400</v>
      </c>
      <c r="I58" s="1">
        <f>SUM(I55:I56)</f>
        <v>400</v>
      </c>
    </row>
    <row r="60" spans="1:2" ht="15">
      <c r="A60" s="2" t="s">
        <v>10</v>
      </c>
      <c r="B60" s="2" t="s">
        <v>207</v>
      </c>
    </row>
    <row r="61" spans="2:9" ht="15">
      <c r="B61" s="2" t="s">
        <v>189</v>
      </c>
      <c r="E61" s="1">
        <v>3470</v>
      </c>
      <c r="F61" s="1">
        <v>8700</v>
      </c>
      <c r="G61" s="1">
        <v>8700</v>
      </c>
      <c r="H61" s="1">
        <v>8700</v>
      </c>
      <c r="I61" s="1">
        <v>8700</v>
      </c>
    </row>
    <row r="62" spans="2:9" ht="15">
      <c r="B62" s="2" t="s">
        <v>204</v>
      </c>
      <c r="E62" s="1">
        <v>7730</v>
      </c>
      <c r="F62" s="19">
        <v>4250</v>
      </c>
      <c r="G62" s="19">
        <v>10000</v>
      </c>
      <c r="H62" s="19">
        <v>20000</v>
      </c>
      <c r="I62" s="19">
        <v>20000</v>
      </c>
    </row>
    <row r="63" spans="5:9" ht="15">
      <c r="E63" s="4" t="s">
        <v>2</v>
      </c>
      <c r="F63" s="4" t="s">
        <v>2</v>
      </c>
      <c r="G63" s="4"/>
      <c r="H63" s="4" t="s">
        <v>2</v>
      </c>
      <c r="I63" s="4" t="s">
        <v>2</v>
      </c>
    </row>
    <row r="64" spans="2:9" ht="15">
      <c r="B64" s="2" t="s">
        <v>123</v>
      </c>
      <c r="E64" s="1">
        <f>SUM(E61+E62)</f>
        <v>11200</v>
      </c>
      <c r="F64" s="19">
        <f>SUM(F61+F62)</f>
        <v>12950</v>
      </c>
      <c r="G64" s="19">
        <f>SUM(G61:G62)</f>
        <v>18700</v>
      </c>
      <c r="H64" s="19">
        <f>SUM(H61+H62)</f>
        <v>28700</v>
      </c>
      <c r="I64" s="19">
        <f>SUM(I61+I62)</f>
        <v>28700</v>
      </c>
    </row>
    <row r="67" spans="1:2" ht="15">
      <c r="A67" s="2" t="s">
        <v>11</v>
      </c>
      <c r="B67" s="2" t="s">
        <v>208</v>
      </c>
    </row>
    <row r="68" spans="1:9" ht="15">
      <c r="A68" s="2"/>
      <c r="B68" s="2" t="s">
        <v>209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2:9" ht="15">
      <c r="B69" s="2" t="s">
        <v>189</v>
      </c>
      <c r="E69" s="1">
        <v>0</v>
      </c>
      <c r="F69" s="19">
        <v>522</v>
      </c>
      <c r="G69" s="19">
        <v>1000</v>
      </c>
      <c r="H69" s="19">
        <v>3000</v>
      </c>
      <c r="I69" s="21">
        <v>3000</v>
      </c>
    </row>
    <row r="70" spans="5:9" ht="15">
      <c r="E70" s="4" t="s">
        <v>2</v>
      </c>
      <c r="F70" s="4" t="s">
        <v>2</v>
      </c>
      <c r="G70" s="4"/>
      <c r="H70" s="4" t="s">
        <v>2</v>
      </c>
      <c r="I70" s="4" t="s">
        <v>2</v>
      </c>
    </row>
    <row r="71" spans="2:9" ht="15">
      <c r="B71" s="2" t="s">
        <v>123</v>
      </c>
      <c r="E71" s="1">
        <f>SUM(E69:E69)</f>
        <v>0</v>
      </c>
      <c r="F71" s="19">
        <f>SUM(F69:F69)</f>
        <v>522</v>
      </c>
      <c r="G71" s="19">
        <f>SUM(G68:G69)</f>
        <v>1000</v>
      </c>
      <c r="H71" s="19">
        <f>SUM(H69:H69)</f>
        <v>3000</v>
      </c>
      <c r="I71" s="21">
        <f>SUM(I69:I69)</f>
        <v>3000</v>
      </c>
    </row>
    <row r="74" spans="1:3" ht="15">
      <c r="A74" s="2" t="s">
        <v>12</v>
      </c>
      <c r="B74" s="2" t="s">
        <v>210</v>
      </c>
      <c r="C74" s="2" t="s">
        <v>415</v>
      </c>
    </row>
    <row r="75" spans="2:9" ht="15">
      <c r="B75" s="2" t="s">
        <v>188</v>
      </c>
      <c r="E75" s="1">
        <v>37568</v>
      </c>
      <c r="F75" s="19">
        <v>32502</v>
      </c>
      <c r="G75" s="19">
        <v>39000</v>
      </c>
      <c r="H75" s="21">
        <v>41902</v>
      </c>
      <c r="I75" s="21">
        <v>41902</v>
      </c>
    </row>
    <row r="76" spans="2:9" ht="15">
      <c r="B76" s="2" t="s">
        <v>197</v>
      </c>
      <c r="E76" s="1">
        <v>1697</v>
      </c>
      <c r="F76" s="19">
        <v>66.34</v>
      </c>
      <c r="G76" s="19">
        <v>3500</v>
      </c>
      <c r="H76" s="43">
        <v>3500</v>
      </c>
      <c r="I76" s="43">
        <v>3500</v>
      </c>
    </row>
    <row r="77" spans="2:9" ht="15">
      <c r="B77" s="2" t="s">
        <v>211</v>
      </c>
      <c r="E77" s="1">
        <v>12487</v>
      </c>
      <c r="F77" s="19">
        <v>9694</v>
      </c>
      <c r="G77" s="19">
        <v>12000</v>
      </c>
      <c r="H77" s="43">
        <v>12000</v>
      </c>
      <c r="I77" s="43">
        <v>12000</v>
      </c>
    </row>
    <row r="78" spans="2:9" ht="15">
      <c r="B78" s="2" t="s">
        <v>212</v>
      </c>
      <c r="E78" s="1">
        <v>20378</v>
      </c>
      <c r="F78" s="19">
        <v>15789</v>
      </c>
      <c r="G78" s="19">
        <v>20000</v>
      </c>
      <c r="H78" s="43">
        <v>20000</v>
      </c>
      <c r="I78" s="43">
        <v>20000</v>
      </c>
    </row>
    <row r="79" spans="2:9" ht="15">
      <c r="B79" s="2" t="s">
        <v>213</v>
      </c>
      <c r="E79" s="1">
        <v>23780</v>
      </c>
      <c r="F79" s="19">
        <v>8631</v>
      </c>
      <c r="G79" s="19">
        <v>24500</v>
      </c>
      <c r="H79" s="43">
        <v>24500</v>
      </c>
      <c r="I79" s="43">
        <v>24500</v>
      </c>
    </row>
    <row r="80" spans="2:9" ht="15">
      <c r="B80" s="2" t="s">
        <v>214</v>
      </c>
      <c r="E80" s="1">
        <v>397</v>
      </c>
      <c r="F80" s="19">
        <v>529</v>
      </c>
      <c r="G80" s="19">
        <v>600</v>
      </c>
      <c r="H80" s="43">
        <v>600</v>
      </c>
      <c r="I80" s="43">
        <v>600</v>
      </c>
    </row>
    <row r="81" spans="2:9" ht="15">
      <c r="B81" s="2" t="s">
        <v>215</v>
      </c>
      <c r="E81" s="1">
        <v>443</v>
      </c>
      <c r="F81" s="19">
        <v>219</v>
      </c>
      <c r="G81" s="19">
        <v>1340</v>
      </c>
      <c r="H81" s="43">
        <v>1340</v>
      </c>
      <c r="I81" s="43">
        <v>1340</v>
      </c>
    </row>
    <row r="82" spans="2:9" ht="15">
      <c r="B82" s="2" t="s">
        <v>216</v>
      </c>
      <c r="E82" s="1">
        <v>302</v>
      </c>
      <c r="F82" s="19">
        <v>150</v>
      </c>
      <c r="G82" s="19">
        <v>400</v>
      </c>
      <c r="H82" s="43">
        <v>400</v>
      </c>
      <c r="I82" s="43">
        <v>400</v>
      </c>
    </row>
    <row r="83" spans="2:9" ht="15">
      <c r="B83" s="2" t="s">
        <v>203</v>
      </c>
      <c r="E83" s="1">
        <v>2583</v>
      </c>
      <c r="F83" s="19">
        <v>2632</v>
      </c>
      <c r="G83" s="19">
        <v>3000</v>
      </c>
      <c r="H83" s="43">
        <v>3500</v>
      </c>
      <c r="I83" s="43">
        <v>3500</v>
      </c>
    </row>
    <row r="84" spans="2:9" ht="15">
      <c r="B84" s="2" t="s">
        <v>204</v>
      </c>
      <c r="E84" s="1">
        <v>1224</v>
      </c>
      <c r="F84" s="19">
        <v>537</v>
      </c>
      <c r="G84" s="19">
        <v>2200</v>
      </c>
      <c r="H84" s="43">
        <v>2200</v>
      </c>
      <c r="I84" s="43">
        <v>2200</v>
      </c>
    </row>
    <row r="85" spans="5:9" ht="15">
      <c r="E85" s="4" t="s">
        <v>2</v>
      </c>
      <c r="F85" s="39" t="s">
        <v>2</v>
      </c>
      <c r="G85" s="39"/>
      <c r="H85" s="4" t="s">
        <v>2</v>
      </c>
      <c r="I85" s="4" t="s">
        <v>2</v>
      </c>
    </row>
    <row r="86" spans="2:9" ht="15">
      <c r="B86" s="2" t="s">
        <v>123</v>
      </c>
      <c r="E86" s="1">
        <f>SUM(E75:E84)</f>
        <v>100859</v>
      </c>
      <c r="F86" s="19">
        <f>SUM(F75:F84)</f>
        <v>70749.34</v>
      </c>
      <c r="G86" s="19">
        <v>106540</v>
      </c>
      <c r="H86" s="21">
        <f>SUM(H75:H84)</f>
        <v>109942</v>
      </c>
      <c r="I86" s="21">
        <f>SUM(I75:I84)</f>
        <v>109942</v>
      </c>
    </row>
    <row r="89" spans="1:2" ht="15">
      <c r="A89" s="2" t="s">
        <v>13</v>
      </c>
      <c r="B89" s="2" t="s">
        <v>217</v>
      </c>
    </row>
    <row r="90" spans="2:9" ht="15">
      <c r="B90" s="2" t="s">
        <v>188</v>
      </c>
      <c r="E90" s="1">
        <v>44614</v>
      </c>
      <c r="F90" s="19">
        <v>46919</v>
      </c>
      <c r="G90" s="19">
        <v>48166</v>
      </c>
      <c r="H90" s="21">
        <v>49619</v>
      </c>
      <c r="I90" s="21">
        <v>49619</v>
      </c>
    </row>
    <row r="91" spans="2:9" ht="15">
      <c r="B91" s="2" t="s">
        <v>197</v>
      </c>
      <c r="E91" s="1">
        <v>2446</v>
      </c>
      <c r="F91" s="19">
        <v>3020</v>
      </c>
      <c r="G91" s="19">
        <v>3572</v>
      </c>
      <c r="H91" s="19">
        <v>3572</v>
      </c>
      <c r="I91" s="19">
        <v>3572</v>
      </c>
    </row>
    <row r="92" spans="2:9" ht="15">
      <c r="B92" s="2" t="s">
        <v>211</v>
      </c>
      <c r="E92" s="1">
        <v>9063</v>
      </c>
      <c r="F92" s="19">
        <v>4937</v>
      </c>
      <c r="G92" s="19">
        <v>5500</v>
      </c>
      <c r="H92" s="21">
        <v>6500</v>
      </c>
      <c r="I92" s="45">
        <v>5500</v>
      </c>
    </row>
    <row r="93" spans="2:9" ht="15">
      <c r="B93" s="2" t="s">
        <v>212</v>
      </c>
      <c r="E93" s="1">
        <v>3210</v>
      </c>
      <c r="F93" s="19">
        <v>2900</v>
      </c>
      <c r="G93" s="19">
        <v>5000</v>
      </c>
      <c r="H93" s="43">
        <v>5000</v>
      </c>
      <c r="I93" s="43">
        <v>5000</v>
      </c>
    </row>
    <row r="94" spans="2:9" ht="15">
      <c r="B94" s="2" t="s">
        <v>218</v>
      </c>
      <c r="E94" s="1">
        <v>35965</v>
      </c>
      <c r="F94" s="19">
        <v>20861</v>
      </c>
      <c r="G94" s="19">
        <v>32000</v>
      </c>
      <c r="H94" s="43">
        <v>32500</v>
      </c>
      <c r="I94" s="43">
        <v>32000</v>
      </c>
    </row>
    <row r="95" spans="2:9" ht="15">
      <c r="B95" s="2" t="s">
        <v>219</v>
      </c>
      <c r="E95" s="1">
        <v>1355</v>
      </c>
      <c r="F95" s="19">
        <v>2908</v>
      </c>
      <c r="G95" s="19">
        <v>4000</v>
      </c>
      <c r="H95" s="21">
        <v>4580</v>
      </c>
      <c r="I95" s="45">
        <v>4000</v>
      </c>
    </row>
    <row r="96" spans="2:9" ht="15">
      <c r="B96" s="2" t="s">
        <v>220</v>
      </c>
      <c r="E96" s="1">
        <v>2950</v>
      </c>
      <c r="F96" s="19">
        <v>3227</v>
      </c>
      <c r="G96" s="19">
        <v>4100</v>
      </c>
      <c r="H96" s="19">
        <v>4100</v>
      </c>
      <c r="I96" s="19">
        <v>4100</v>
      </c>
    </row>
    <row r="97" spans="2:9" ht="15">
      <c r="B97" s="2" t="s">
        <v>221</v>
      </c>
      <c r="E97" s="1">
        <v>2782</v>
      </c>
      <c r="F97" s="19">
        <v>4611</v>
      </c>
      <c r="G97" s="19">
        <v>5500</v>
      </c>
      <c r="H97" s="19">
        <v>5500</v>
      </c>
      <c r="I97" s="19">
        <v>5500</v>
      </c>
    </row>
    <row r="98" spans="2:9" ht="15">
      <c r="B98" s="2" t="s">
        <v>215</v>
      </c>
      <c r="E98" s="1">
        <v>14225</v>
      </c>
      <c r="F98" s="19">
        <v>3640</v>
      </c>
      <c r="G98" s="19">
        <v>4100</v>
      </c>
      <c r="H98" s="19">
        <v>4100</v>
      </c>
      <c r="I98" s="19">
        <v>4100</v>
      </c>
    </row>
    <row r="99" spans="2:9" ht="15">
      <c r="B99" s="2" t="s">
        <v>222</v>
      </c>
      <c r="E99" s="1">
        <v>4465</v>
      </c>
      <c r="F99" s="19">
        <v>4766</v>
      </c>
      <c r="G99" s="19">
        <v>5000</v>
      </c>
      <c r="H99" s="19">
        <v>5000</v>
      </c>
      <c r="I99" s="19">
        <v>5000</v>
      </c>
    </row>
    <row r="100" spans="2:9" ht="15">
      <c r="B100" s="2" t="s">
        <v>204</v>
      </c>
      <c r="E100" s="1">
        <v>2463</v>
      </c>
      <c r="F100" s="19">
        <v>2839</v>
      </c>
      <c r="G100" s="19">
        <v>3100</v>
      </c>
      <c r="H100" s="19">
        <v>3100</v>
      </c>
      <c r="I100" s="19">
        <v>3100</v>
      </c>
    </row>
    <row r="101" spans="5:9" ht="15">
      <c r="E101" s="4" t="s">
        <v>2</v>
      </c>
      <c r="F101" s="39" t="s">
        <v>2</v>
      </c>
      <c r="G101" s="39"/>
      <c r="H101" s="4" t="s">
        <v>2</v>
      </c>
      <c r="I101" s="4" t="s">
        <v>2</v>
      </c>
    </row>
    <row r="102" spans="2:9" ht="15">
      <c r="B102" s="2" t="s">
        <v>123</v>
      </c>
      <c r="E102" s="2">
        <f>SUM(E90:E100)</f>
        <v>123538</v>
      </c>
      <c r="F102" s="19">
        <f>SUM(F90:F100)</f>
        <v>100628</v>
      </c>
      <c r="G102" s="19">
        <f>SUM(G90:G100)</f>
        <v>120038</v>
      </c>
      <c r="H102" s="21">
        <f>SUM(H90:H100)</f>
        <v>123571</v>
      </c>
      <c r="I102" s="45">
        <f>SUM(I90:I100)</f>
        <v>121491</v>
      </c>
    </row>
    <row r="104" spans="1:2" ht="15">
      <c r="A104" s="2" t="s">
        <v>14</v>
      </c>
      <c r="B104" s="2" t="s">
        <v>223</v>
      </c>
    </row>
    <row r="105" spans="2:9" ht="15">
      <c r="B105" s="2" t="s">
        <v>224</v>
      </c>
      <c r="E105" s="1">
        <v>2762</v>
      </c>
      <c r="F105" s="19">
        <v>3096</v>
      </c>
      <c r="G105" s="19">
        <v>4000</v>
      </c>
      <c r="H105" s="21">
        <v>9100</v>
      </c>
      <c r="I105" s="21">
        <v>9100</v>
      </c>
    </row>
    <row r="106" spans="2:9" ht="15">
      <c r="B106" s="2" t="s">
        <v>214</v>
      </c>
      <c r="E106" s="1">
        <v>342</v>
      </c>
      <c r="F106" s="19">
        <v>0</v>
      </c>
      <c r="G106" s="19">
        <v>500</v>
      </c>
      <c r="H106" s="19">
        <v>500</v>
      </c>
      <c r="I106" s="19">
        <v>500</v>
      </c>
    </row>
    <row r="107" spans="2:9" ht="15">
      <c r="B107" s="2"/>
      <c r="E107" s="19" t="s">
        <v>511</v>
      </c>
      <c r="F107" s="19" t="s">
        <v>511</v>
      </c>
      <c r="G107" s="19" t="s">
        <v>511</v>
      </c>
      <c r="H107" s="19" t="s">
        <v>421</v>
      </c>
      <c r="I107" s="19" t="s">
        <v>511</v>
      </c>
    </row>
    <row r="108" spans="2:9" ht="15">
      <c r="B108" s="2" t="s">
        <v>123</v>
      </c>
      <c r="E108" s="1">
        <f>SUM(E105:E107)</f>
        <v>3104</v>
      </c>
      <c r="F108" s="19">
        <f>SUM(F105:F107)</f>
        <v>3096</v>
      </c>
      <c r="G108" s="19">
        <f>SUM(G105:G106)</f>
        <v>4500</v>
      </c>
      <c r="H108" s="21">
        <f>SUM(H105:H107)</f>
        <v>9600</v>
      </c>
      <c r="I108" s="21">
        <f>SUM(I105:I107)</f>
        <v>9600</v>
      </c>
    </row>
    <row r="109" spans="1:2" ht="15">
      <c r="A109" s="2" t="s">
        <v>15</v>
      </c>
      <c r="B109" s="2" t="s">
        <v>225</v>
      </c>
    </row>
    <row r="110" spans="2:9" ht="15">
      <c r="B110" s="2" t="s">
        <v>226</v>
      </c>
      <c r="E110" s="1">
        <v>3577</v>
      </c>
      <c r="F110" s="1">
        <v>3239</v>
      </c>
      <c r="G110" s="1">
        <v>3700</v>
      </c>
      <c r="H110" s="43">
        <v>3700</v>
      </c>
      <c r="I110" s="43">
        <v>3700</v>
      </c>
    </row>
    <row r="111" spans="2:9" ht="15">
      <c r="B111" s="2" t="s">
        <v>214</v>
      </c>
      <c r="E111" s="1">
        <v>2432</v>
      </c>
      <c r="F111" s="1">
        <v>2068</v>
      </c>
      <c r="G111" s="1">
        <v>2500</v>
      </c>
      <c r="H111" s="43">
        <v>2500</v>
      </c>
      <c r="I111" s="43">
        <v>2500</v>
      </c>
    </row>
    <row r="112" spans="2:9" ht="15">
      <c r="B112" s="2" t="s">
        <v>227</v>
      </c>
      <c r="E112" s="1">
        <v>1065</v>
      </c>
      <c r="F112" s="1">
        <v>784</v>
      </c>
      <c r="G112" s="1">
        <v>1100</v>
      </c>
      <c r="H112" s="43">
        <v>1100</v>
      </c>
      <c r="I112" s="43">
        <v>1100</v>
      </c>
    </row>
    <row r="113" spans="2:9" ht="15">
      <c r="B113" s="2" t="s">
        <v>17</v>
      </c>
      <c r="E113" s="4" t="s">
        <v>2</v>
      </c>
      <c r="F113" s="4" t="s">
        <v>2</v>
      </c>
      <c r="G113" s="4"/>
      <c r="H113" s="44" t="s">
        <v>2</v>
      </c>
      <c r="I113" s="44" t="s">
        <v>2</v>
      </c>
    </row>
    <row r="114" spans="2:9" ht="15">
      <c r="B114" s="2" t="s">
        <v>123</v>
      </c>
      <c r="E114" s="1">
        <f>SUM(E110:E112)</f>
        <v>7074</v>
      </c>
      <c r="F114" s="1">
        <f>SUM(F110:F112)</f>
        <v>6091</v>
      </c>
      <c r="G114" s="1">
        <f>SUM(G110:G112)</f>
        <v>7300</v>
      </c>
      <c r="H114" s="43">
        <f>SUM(H110:H112)</f>
        <v>7300</v>
      </c>
      <c r="I114" s="43">
        <f>SUM(I110:I112)</f>
        <v>7300</v>
      </c>
    </row>
    <row r="117" spans="1:2" ht="15">
      <c r="A117" s="2" t="s">
        <v>16</v>
      </c>
      <c r="B117" s="2" t="s">
        <v>228</v>
      </c>
    </row>
    <row r="118" spans="2:9" ht="15">
      <c r="B118" s="2" t="s">
        <v>197</v>
      </c>
      <c r="E118" s="1">
        <v>7130</v>
      </c>
      <c r="F118" s="19">
        <v>0</v>
      </c>
      <c r="G118" s="19">
        <v>4500</v>
      </c>
      <c r="H118" s="43">
        <v>4500</v>
      </c>
      <c r="I118" s="43">
        <v>4500</v>
      </c>
    </row>
    <row r="119" spans="2:9" ht="15">
      <c r="B119" s="2" t="s">
        <v>229</v>
      </c>
      <c r="E119" s="1">
        <v>6044</v>
      </c>
      <c r="F119" s="19">
        <v>8250</v>
      </c>
      <c r="G119" s="19">
        <v>9000</v>
      </c>
      <c r="H119" s="43">
        <v>9000</v>
      </c>
      <c r="I119" s="43">
        <v>9000</v>
      </c>
    </row>
    <row r="120" spans="5:9" ht="15">
      <c r="E120" s="4" t="s">
        <v>2</v>
      </c>
      <c r="F120" s="39" t="s">
        <v>2</v>
      </c>
      <c r="G120" s="39"/>
      <c r="H120" s="44" t="s">
        <v>2</v>
      </c>
      <c r="I120" s="44" t="s">
        <v>2</v>
      </c>
    </row>
    <row r="121" spans="2:9" ht="15">
      <c r="B121" s="2" t="s">
        <v>123</v>
      </c>
      <c r="E121" s="1">
        <f>SUM(E118:E119)</f>
        <v>13174</v>
      </c>
      <c r="F121" s="19">
        <f>SUM(F118:F119)</f>
        <v>8250</v>
      </c>
      <c r="G121" s="19">
        <f>SUM(G118:G119)</f>
        <v>13500</v>
      </c>
      <c r="H121" s="43">
        <f>SUM(H118:H119)</f>
        <v>13500</v>
      </c>
      <c r="I121" s="43">
        <f>SUM(I118:I119)</f>
        <v>13500</v>
      </c>
    </row>
    <row r="124" spans="1:2" ht="15">
      <c r="A124" s="2" t="s">
        <v>17</v>
      </c>
      <c r="B124" s="2" t="s">
        <v>230</v>
      </c>
    </row>
    <row r="125" spans="1:9" ht="15">
      <c r="A125" s="2" t="s">
        <v>18</v>
      </c>
      <c r="B125" s="2" t="s">
        <v>231</v>
      </c>
      <c r="E125" s="1">
        <v>17910</v>
      </c>
      <c r="F125" s="19">
        <v>25285</v>
      </c>
      <c r="G125" s="19">
        <v>32000</v>
      </c>
      <c r="H125" s="21">
        <v>33000</v>
      </c>
      <c r="I125" s="40">
        <v>33000</v>
      </c>
    </row>
    <row r="126" spans="1:9" ht="15">
      <c r="A126" s="2" t="s">
        <v>18</v>
      </c>
      <c r="B126" s="2" t="s">
        <v>486</v>
      </c>
      <c r="E126" s="1">
        <v>100</v>
      </c>
      <c r="F126" s="19">
        <v>0</v>
      </c>
      <c r="G126" s="19">
        <v>100</v>
      </c>
      <c r="H126" s="19">
        <v>100</v>
      </c>
      <c r="I126" s="19">
        <v>100</v>
      </c>
    </row>
    <row r="127" spans="1:9" ht="15">
      <c r="A127" s="2" t="s">
        <v>19</v>
      </c>
      <c r="B127" s="2" t="s">
        <v>232</v>
      </c>
      <c r="E127" s="1">
        <v>2627</v>
      </c>
      <c r="F127" s="19">
        <v>1977</v>
      </c>
      <c r="G127" s="19">
        <v>2650</v>
      </c>
      <c r="H127" s="19">
        <v>2650</v>
      </c>
      <c r="I127" s="19">
        <v>2650</v>
      </c>
    </row>
    <row r="128" spans="1:9" ht="15">
      <c r="A128" s="2" t="s">
        <v>479</v>
      </c>
      <c r="B128" s="2" t="s">
        <v>480</v>
      </c>
      <c r="E128" s="1">
        <v>540</v>
      </c>
      <c r="F128" s="19">
        <v>205</v>
      </c>
      <c r="G128" s="19">
        <v>500</v>
      </c>
      <c r="H128" s="21">
        <v>4000</v>
      </c>
      <c r="I128" s="21">
        <v>4000</v>
      </c>
    </row>
    <row r="129" spans="1:9" ht="15">
      <c r="A129" s="2" t="s">
        <v>20</v>
      </c>
      <c r="B129" s="2" t="s">
        <v>233</v>
      </c>
      <c r="E129" s="1">
        <v>0</v>
      </c>
      <c r="F129" s="19">
        <v>1400</v>
      </c>
      <c r="G129" s="19">
        <v>2000</v>
      </c>
      <c r="H129" s="19">
        <v>2000</v>
      </c>
      <c r="I129" s="19">
        <v>2000</v>
      </c>
    </row>
    <row r="130" spans="1:9" ht="15">
      <c r="A130" s="2" t="s">
        <v>21</v>
      </c>
      <c r="B130" s="2" t="s">
        <v>234</v>
      </c>
      <c r="E130" s="1">
        <v>20000</v>
      </c>
      <c r="F130" s="19">
        <v>0</v>
      </c>
      <c r="G130" s="19">
        <v>20000</v>
      </c>
      <c r="H130" s="19">
        <v>20000</v>
      </c>
      <c r="I130" s="19">
        <v>20000</v>
      </c>
    </row>
    <row r="131" spans="5:9" ht="15">
      <c r="E131" s="4" t="s">
        <v>2</v>
      </c>
      <c r="F131" s="39" t="s">
        <v>2</v>
      </c>
      <c r="G131" s="39"/>
      <c r="H131" s="39" t="s">
        <v>2</v>
      </c>
      <c r="I131" s="39" t="s">
        <v>2</v>
      </c>
    </row>
    <row r="132" spans="2:9" ht="15">
      <c r="B132" s="2" t="s">
        <v>123</v>
      </c>
      <c r="E132" s="1">
        <f>SUM(E125:E130)</f>
        <v>41177</v>
      </c>
      <c r="F132" s="19">
        <f>SUM(F125:F130)</f>
        <v>28867</v>
      </c>
      <c r="G132" s="19">
        <f>SUM(G125:G130)</f>
        <v>57250</v>
      </c>
      <c r="H132" s="21">
        <f>SUM(H125:H130)</f>
        <v>61750</v>
      </c>
      <c r="I132" s="21">
        <f>SUM(I125:I130)</f>
        <v>61750</v>
      </c>
    </row>
    <row r="133" ht="15">
      <c r="I133" s="21"/>
    </row>
    <row r="134" spans="1:9" ht="15">
      <c r="A134" s="2" t="s">
        <v>22</v>
      </c>
      <c r="E134" s="1">
        <f>SUM(E15,E23,E28,E42,E51,E58,E64,E71,E86,E102,E108,E114,E121,E132)</f>
        <v>490668</v>
      </c>
      <c r="F134" s="1">
        <f>SUM(F15,F23,F28,F42,F51,F58,F64,F71,F86,F102,F108,F114,F121,F132)</f>
        <v>409402.33999999997</v>
      </c>
      <c r="G134" s="1">
        <v>503500</v>
      </c>
      <c r="H134" s="21">
        <f>SUM(H15,H23,H28,H42,H51,H58,H64,H71,H86,H102,H108,H114,H121,H132)</f>
        <v>533388</v>
      </c>
      <c r="I134" s="45">
        <f>SUM(I15,I23,I28,I42,I51,I58,I64,I71,I86,I102,I108,I114,I121,I132)</f>
        <v>531308</v>
      </c>
    </row>
    <row r="136" ht="15">
      <c r="A136" s="2" t="s">
        <v>23</v>
      </c>
    </row>
    <row r="137" spans="1:3" ht="15">
      <c r="A137" s="4" t="s">
        <v>2</v>
      </c>
      <c r="B137" s="4" t="s">
        <v>2</v>
      </c>
      <c r="C137" s="4" t="s">
        <v>2</v>
      </c>
    </row>
    <row r="138" spans="1:2" ht="15">
      <c r="A138" s="2" t="s">
        <v>24</v>
      </c>
      <c r="B138" s="2" t="s">
        <v>235</v>
      </c>
    </row>
    <row r="139" spans="2:9" ht="15">
      <c r="B139" s="2" t="s">
        <v>236</v>
      </c>
      <c r="E139" s="1">
        <v>284000</v>
      </c>
      <c r="F139" s="1">
        <v>284000</v>
      </c>
      <c r="G139" s="1">
        <v>284000</v>
      </c>
      <c r="H139" s="1">
        <v>284000</v>
      </c>
      <c r="I139" s="1">
        <v>284000</v>
      </c>
    </row>
    <row r="140" spans="5:9" ht="15">
      <c r="E140" s="4" t="s">
        <v>2</v>
      </c>
      <c r="F140" s="4" t="s">
        <v>2</v>
      </c>
      <c r="G140" s="4"/>
      <c r="H140" s="4" t="s">
        <v>2</v>
      </c>
      <c r="I140" s="4" t="s">
        <v>2</v>
      </c>
    </row>
    <row r="141" spans="2:9" ht="15">
      <c r="B141" s="2" t="s">
        <v>123</v>
      </c>
      <c r="E141" s="1">
        <f>SUM(E139:E139)</f>
        <v>284000</v>
      </c>
      <c r="F141" s="1">
        <f>SUM(F139:F139)</f>
        <v>284000</v>
      </c>
      <c r="G141" s="1">
        <v>284000</v>
      </c>
      <c r="H141" s="1">
        <f>SUM(H139:H139)</f>
        <v>284000</v>
      </c>
      <c r="I141" s="1">
        <f>SUM(I139:I139)</f>
        <v>284000</v>
      </c>
    </row>
    <row r="143" spans="1:2" ht="15">
      <c r="A143" s="2" t="s">
        <v>25</v>
      </c>
      <c r="B143" s="2" t="s">
        <v>237</v>
      </c>
    </row>
    <row r="144" spans="2:9" ht="15">
      <c r="B144" s="2" t="s">
        <v>188</v>
      </c>
      <c r="E144" s="1">
        <v>1854</v>
      </c>
      <c r="F144" s="19">
        <v>1854</v>
      </c>
      <c r="G144" s="19">
        <v>1854</v>
      </c>
      <c r="H144" s="1">
        <v>1854</v>
      </c>
      <c r="I144" s="1">
        <v>1854</v>
      </c>
    </row>
    <row r="145" spans="2:9" ht="15">
      <c r="B145" s="16" t="s">
        <v>533</v>
      </c>
      <c r="F145" s="19"/>
      <c r="G145" s="19"/>
      <c r="H145" s="21">
        <v>4000</v>
      </c>
      <c r="I145" s="21">
        <v>4000</v>
      </c>
    </row>
    <row r="146" spans="2:9" ht="15">
      <c r="B146" s="2" t="s">
        <v>197</v>
      </c>
      <c r="E146" s="1">
        <v>0</v>
      </c>
      <c r="F146" s="19">
        <v>0</v>
      </c>
      <c r="G146" s="19">
        <v>0</v>
      </c>
      <c r="H146" s="1">
        <v>0</v>
      </c>
      <c r="I146" s="1">
        <v>0</v>
      </c>
    </row>
    <row r="147" spans="2:9" ht="15">
      <c r="B147" s="2" t="s">
        <v>238</v>
      </c>
      <c r="E147" s="1">
        <v>320000</v>
      </c>
      <c r="F147" s="19">
        <v>356000</v>
      </c>
      <c r="G147" s="19">
        <v>347650</v>
      </c>
      <c r="H147" s="43">
        <v>347650</v>
      </c>
      <c r="I147" s="43">
        <v>347650</v>
      </c>
    </row>
    <row r="148" spans="2:9" ht="15">
      <c r="B148" s="2" t="s">
        <v>239</v>
      </c>
      <c r="E148" s="1">
        <v>93837</v>
      </c>
      <c r="F148" s="19">
        <v>103875</v>
      </c>
      <c r="G148" s="19">
        <v>100000</v>
      </c>
      <c r="H148" s="43">
        <v>100000</v>
      </c>
      <c r="I148" s="43">
        <v>100000</v>
      </c>
    </row>
    <row r="149" spans="2:9" ht="15">
      <c r="B149" s="2" t="s">
        <v>204</v>
      </c>
      <c r="E149" s="1">
        <v>8849</v>
      </c>
      <c r="F149" s="19">
        <v>17540</v>
      </c>
      <c r="G149" s="19">
        <v>9000</v>
      </c>
      <c r="H149" s="43">
        <v>9000</v>
      </c>
      <c r="I149" s="43">
        <v>9000</v>
      </c>
    </row>
    <row r="150" spans="5:9" ht="15">
      <c r="E150" s="4" t="s">
        <v>2</v>
      </c>
      <c r="F150" s="39" t="s">
        <v>2</v>
      </c>
      <c r="G150" s="39"/>
      <c r="H150" s="4" t="s">
        <v>2</v>
      </c>
      <c r="I150" s="4" t="s">
        <v>2</v>
      </c>
    </row>
    <row r="151" spans="2:9" ht="15">
      <c r="B151" s="2" t="s">
        <v>123</v>
      </c>
      <c r="E151" s="1">
        <f>SUM(E144:E149)</f>
        <v>424540</v>
      </c>
      <c r="F151" s="19">
        <f>SUM(F144:F149)</f>
        <v>479269</v>
      </c>
      <c r="G151" s="19">
        <v>458504</v>
      </c>
      <c r="H151" s="21">
        <f>SUM(H144:H149)</f>
        <v>462504</v>
      </c>
      <c r="I151" s="21">
        <f>SUM(I144:I149)</f>
        <v>462504</v>
      </c>
    </row>
    <row r="153" spans="1:2" ht="15">
      <c r="A153" s="2" t="s">
        <v>26</v>
      </c>
      <c r="B153" s="2" t="s">
        <v>240</v>
      </c>
    </row>
    <row r="154" spans="2:9" ht="15">
      <c r="B154" s="2" t="s">
        <v>188</v>
      </c>
      <c r="E154" s="1">
        <v>13493</v>
      </c>
      <c r="F154" s="19">
        <v>13898</v>
      </c>
      <c r="G154" s="19">
        <v>13998</v>
      </c>
      <c r="H154" s="19">
        <v>13998</v>
      </c>
      <c r="I154" s="19">
        <v>13998</v>
      </c>
    </row>
    <row r="155" spans="2:9" ht="15">
      <c r="B155" s="2" t="s">
        <v>197</v>
      </c>
      <c r="E155" s="1">
        <v>1000</v>
      </c>
      <c r="F155" s="19">
        <v>376</v>
      </c>
      <c r="G155" s="19">
        <v>1200</v>
      </c>
      <c r="H155" s="19">
        <v>1200</v>
      </c>
      <c r="I155" s="19">
        <v>1200</v>
      </c>
    </row>
    <row r="156" spans="2:9" ht="15">
      <c r="B156" s="2" t="s">
        <v>241</v>
      </c>
      <c r="E156" s="1">
        <v>175</v>
      </c>
      <c r="F156" s="19">
        <v>0</v>
      </c>
      <c r="G156" s="19">
        <v>200</v>
      </c>
      <c r="H156" s="21">
        <v>300</v>
      </c>
      <c r="I156" s="21">
        <v>300</v>
      </c>
    </row>
    <row r="157" spans="2:9" ht="15">
      <c r="B157" s="2" t="s">
        <v>204</v>
      </c>
      <c r="E157" s="1">
        <v>124</v>
      </c>
      <c r="F157" s="19">
        <v>167</v>
      </c>
      <c r="G157" s="19">
        <v>500</v>
      </c>
      <c r="H157" s="19">
        <v>500</v>
      </c>
      <c r="I157" s="19">
        <v>500</v>
      </c>
    </row>
    <row r="158" spans="5:9" ht="15">
      <c r="E158" s="4" t="s">
        <v>2</v>
      </c>
      <c r="F158" s="39" t="s">
        <v>2</v>
      </c>
      <c r="G158" s="39"/>
      <c r="H158" s="39" t="s">
        <v>2</v>
      </c>
      <c r="I158" s="39" t="s">
        <v>2</v>
      </c>
    </row>
    <row r="159" spans="2:9" ht="15">
      <c r="B159" s="2" t="s">
        <v>123</v>
      </c>
      <c r="E159" s="1">
        <f>SUM(E154:E157)</f>
        <v>14792</v>
      </c>
      <c r="F159" s="19">
        <f>SUM(F154:F157)</f>
        <v>14441</v>
      </c>
      <c r="G159" s="19">
        <v>15898</v>
      </c>
      <c r="H159" s="21">
        <f>SUM(H154:H157)</f>
        <v>15998</v>
      </c>
      <c r="I159" s="21">
        <f>SUM(I154:I157)</f>
        <v>15998</v>
      </c>
    </row>
    <row r="161" spans="1:9" ht="15">
      <c r="A161" s="2" t="s">
        <v>27</v>
      </c>
      <c r="E161" s="1">
        <f>E141+E151+E159</f>
        <v>723332</v>
      </c>
      <c r="F161" s="1">
        <f>F141+F151+F159</f>
        <v>777710</v>
      </c>
      <c r="G161" s="1">
        <v>758402</v>
      </c>
      <c r="H161" s="21">
        <f>H141+H151+H159</f>
        <v>762502</v>
      </c>
      <c r="I161" s="21">
        <f>I141+I151+I159</f>
        <v>762502</v>
      </c>
    </row>
    <row r="164" ht="15">
      <c r="A164" s="2" t="s">
        <v>28</v>
      </c>
    </row>
    <row r="165" spans="1:3" ht="15">
      <c r="A165" s="4" t="s">
        <v>2</v>
      </c>
      <c r="B165" s="4" t="s">
        <v>2</v>
      </c>
      <c r="C165" s="4" t="s">
        <v>2</v>
      </c>
    </row>
    <row r="166" spans="1:2" ht="15">
      <c r="A166" s="2" t="s">
        <v>29</v>
      </c>
      <c r="B166" s="2" t="s">
        <v>242</v>
      </c>
    </row>
    <row r="167" spans="2:9" ht="15">
      <c r="B167" s="2" t="s">
        <v>188</v>
      </c>
      <c r="E167" s="1">
        <v>1500</v>
      </c>
      <c r="F167" s="1">
        <v>750</v>
      </c>
      <c r="G167" s="1">
        <v>1500</v>
      </c>
      <c r="H167" s="1">
        <v>1500</v>
      </c>
      <c r="I167" s="1">
        <v>1500</v>
      </c>
    </row>
    <row r="168" spans="5:9" ht="15">
      <c r="E168" s="4" t="s">
        <v>2</v>
      </c>
      <c r="F168" s="4" t="s">
        <v>2</v>
      </c>
      <c r="G168" s="4"/>
      <c r="H168" s="4" t="s">
        <v>2</v>
      </c>
      <c r="I168" s="4" t="s">
        <v>2</v>
      </c>
    </row>
    <row r="169" spans="2:9" ht="15">
      <c r="B169" s="2" t="s">
        <v>123</v>
      </c>
      <c r="E169" s="1">
        <f>E167</f>
        <v>1500</v>
      </c>
      <c r="F169" s="1">
        <f>F167</f>
        <v>750</v>
      </c>
      <c r="G169" s="1">
        <v>1500</v>
      </c>
      <c r="H169" s="1">
        <f>H167</f>
        <v>1500</v>
      </c>
      <c r="I169" s="1">
        <f>I167</f>
        <v>1500</v>
      </c>
    </row>
    <row r="171" spans="1:9" ht="15">
      <c r="A171" s="2" t="s">
        <v>30</v>
      </c>
      <c r="E171" s="1">
        <f>SUM(E169:E170)</f>
        <v>1500</v>
      </c>
      <c r="F171" s="1">
        <f>SUM(F169:F170)</f>
        <v>750</v>
      </c>
      <c r="G171" s="1">
        <v>1500</v>
      </c>
      <c r="H171" s="1">
        <f>SUM(H169:H170)</f>
        <v>1500</v>
      </c>
      <c r="I171" s="1">
        <f>SUM(I169:I170)</f>
        <v>1500</v>
      </c>
    </row>
    <row r="174" ht="15">
      <c r="A174" s="2" t="s">
        <v>31</v>
      </c>
    </row>
    <row r="175" spans="1:3" ht="15">
      <c r="A175" s="4" t="s">
        <v>2</v>
      </c>
      <c r="B175" s="4" t="s">
        <v>2</v>
      </c>
      <c r="C175" s="4" t="s">
        <v>2</v>
      </c>
    </row>
    <row r="176" spans="1:2" ht="15">
      <c r="A176" s="2" t="s">
        <v>32</v>
      </c>
      <c r="B176" s="2" t="s">
        <v>243</v>
      </c>
    </row>
    <row r="177" spans="2:9" ht="15">
      <c r="B177" s="2" t="s">
        <v>188</v>
      </c>
      <c r="E177" s="1">
        <v>67739</v>
      </c>
      <c r="F177" s="19">
        <v>70256</v>
      </c>
      <c r="G177" s="19">
        <v>60058</v>
      </c>
      <c r="H177" s="21">
        <v>62109</v>
      </c>
      <c r="I177" s="21">
        <v>62109</v>
      </c>
    </row>
    <row r="178" spans="2:9" ht="15">
      <c r="B178" s="2" t="s">
        <v>196</v>
      </c>
      <c r="E178" s="1">
        <v>300</v>
      </c>
      <c r="F178" s="19">
        <v>200</v>
      </c>
      <c r="G178" s="19">
        <v>250</v>
      </c>
      <c r="H178" s="1">
        <v>250</v>
      </c>
      <c r="I178" s="1">
        <v>250</v>
      </c>
    </row>
    <row r="179" spans="2:9" ht="15">
      <c r="B179" s="2" t="s">
        <v>453</v>
      </c>
      <c r="E179" s="1">
        <v>4353</v>
      </c>
      <c r="F179" s="19">
        <v>3900</v>
      </c>
      <c r="G179" s="19">
        <v>3900</v>
      </c>
      <c r="H179" s="45">
        <v>3600</v>
      </c>
      <c r="I179" s="45">
        <v>3600</v>
      </c>
    </row>
    <row r="180" spans="2:9" ht="15">
      <c r="B180" s="2" t="s">
        <v>197</v>
      </c>
      <c r="E180" s="1">
        <v>970</v>
      </c>
      <c r="F180" s="19">
        <v>828</v>
      </c>
      <c r="G180" s="19">
        <v>2800</v>
      </c>
      <c r="H180" s="43">
        <v>2800</v>
      </c>
      <c r="I180" s="45">
        <v>2000</v>
      </c>
    </row>
    <row r="181" spans="2:9" ht="15">
      <c r="B181" s="2" t="s">
        <v>189</v>
      </c>
      <c r="E181" s="1">
        <v>839</v>
      </c>
      <c r="F181" s="19">
        <v>999</v>
      </c>
      <c r="G181" s="19">
        <v>1000</v>
      </c>
      <c r="H181" s="1">
        <v>1000</v>
      </c>
      <c r="I181" s="43">
        <v>1000</v>
      </c>
    </row>
    <row r="182" spans="2:9" ht="15">
      <c r="B182" s="2" t="s">
        <v>244</v>
      </c>
      <c r="E182" s="1">
        <v>341</v>
      </c>
      <c r="F182" s="19">
        <v>0</v>
      </c>
      <c r="G182" s="19">
        <v>400</v>
      </c>
      <c r="H182" s="1">
        <v>400</v>
      </c>
      <c r="I182" s="43">
        <v>400</v>
      </c>
    </row>
    <row r="183" spans="2:9" ht="15">
      <c r="B183" s="2" t="s">
        <v>224</v>
      </c>
      <c r="E183" s="1">
        <v>3980</v>
      </c>
      <c r="F183" s="19">
        <v>4386</v>
      </c>
      <c r="G183" s="19">
        <v>4650</v>
      </c>
      <c r="H183" s="1">
        <v>4650</v>
      </c>
      <c r="I183" s="43">
        <v>4650</v>
      </c>
    </row>
    <row r="184" spans="2:9" ht="15">
      <c r="B184" s="2" t="s">
        <v>216</v>
      </c>
      <c r="E184" s="1">
        <v>640</v>
      </c>
      <c r="F184" s="19">
        <v>512</v>
      </c>
      <c r="G184" s="19">
        <v>890</v>
      </c>
      <c r="H184" s="43">
        <v>890</v>
      </c>
      <c r="I184" s="43">
        <v>890</v>
      </c>
    </row>
    <row r="185" spans="2:9" ht="15">
      <c r="B185" s="2" t="s">
        <v>192</v>
      </c>
      <c r="E185" s="1">
        <v>407</v>
      </c>
      <c r="F185" s="19">
        <v>805</v>
      </c>
      <c r="G185" s="19">
        <v>700</v>
      </c>
      <c r="H185" s="1">
        <v>700</v>
      </c>
      <c r="I185" s="43">
        <v>700</v>
      </c>
    </row>
    <row r="186" spans="2:9" ht="15">
      <c r="B186" s="2" t="s">
        <v>204</v>
      </c>
      <c r="E186" s="1">
        <v>751</v>
      </c>
      <c r="F186" s="19">
        <v>923</v>
      </c>
      <c r="G186" s="19">
        <v>890</v>
      </c>
      <c r="H186" s="1">
        <v>890</v>
      </c>
      <c r="I186" s="43">
        <v>890</v>
      </c>
    </row>
    <row r="187" spans="5:9" ht="15">
      <c r="E187" s="4" t="s">
        <v>2</v>
      </c>
      <c r="F187" s="39" t="s">
        <v>2</v>
      </c>
      <c r="G187" s="39"/>
      <c r="H187" s="4" t="s">
        <v>2</v>
      </c>
      <c r="I187" s="4"/>
    </row>
    <row r="188" spans="2:9" ht="15">
      <c r="B188" s="2" t="s">
        <v>123</v>
      </c>
      <c r="E188" s="1">
        <f>SUM(E177:E186)</f>
        <v>80320</v>
      </c>
      <c r="F188" s="19">
        <f>SUM(F177:F186)</f>
        <v>82809</v>
      </c>
      <c r="G188" s="19">
        <f>SUM(G177:G186)</f>
        <v>75538</v>
      </c>
      <c r="H188" s="21">
        <f>SUM(H177:H186)</f>
        <v>77289</v>
      </c>
      <c r="I188" s="45">
        <f>SUM(I177:I186)</f>
        <v>76489</v>
      </c>
    </row>
    <row r="190" spans="1:2" ht="15">
      <c r="A190" s="2" t="s">
        <v>33</v>
      </c>
      <c r="B190" s="2" t="s">
        <v>245</v>
      </c>
    </row>
    <row r="191" spans="2:9" ht="15">
      <c r="B191" s="2" t="s">
        <v>188</v>
      </c>
      <c r="E191" s="1">
        <v>54271</v>
      </c>
      <c r="F191" s="19">
        <v>49431</v>
      </c>
      <c r="G191" s="19">
        <v>52131</v>
      </c>
      <c r="H191" s="21">
        <v>62818</v>
      </c>
      <c r="I191" s="21">
        <v>62818</v>
      </c>
    </row>
    <row r="192" spans="2:9" ht="15">
      <c r="B192" s="2" t="s">
        <v>196</v>
      </c>
      <c r="E192" s="1">
        <v>950</v>
      </c>
      <c r="F192" s="19">
        <v>750</v>
      </c>
      <c r="G192" s="19">
        <v>1000</v>
      </c>
      <c r="H192" s="45">
        <v>950</v>
      </c>
      <c r="I192" s="45">
        <v>950</v>
      </c>
    </row>
    <row r="193" spans="2:9" ht="15">
      <c r="B193" s="2" t="s">
        <v>246</v>
      </c>
      <c r="E193" s="1">
        <v>16640</v>
      </c>
      <c r="F193" s="19">
        <v>15364</v>
      </c>
      <c r="G193" s="19">
        <v>17800</v>
      </c>
      <c r="H193" s="21">
        <v>19476</v>
      </c>
      <c r="I193" s="43">
        <v>19476</v>
      </c>
    </row>
    <row r="194" spans="2:9" ht="15">
      <c r="B194" s="2" t="s">
        <v>247</v>
      </c>
      <c r="E194" s="1">
        <v>11871</v>
      </c>
      <c r="F194" s="19">
        <v>10219</v>
      </c>
      <c r="G194" s="19">
        <v>13801</v>
      </c>
      <c r="H194" s="21">
        <v>13892</v>
      </c>
      <c r="I194" s="43">
        <v>13892</v>
      </c>
    </row>
    <row r="195" spans="2:9" ht="15">
      <c r="B195" s="2" t="s">
        <v>248</v>
      </c>
      <c r="E195" s="1">
        <v>2628</v>
      </c>
      <c r="F195" s="19">
        <v>2373</v>
      </c>
      <c r="G195" s="19">
        <v>3185</v>
      </c>
      <c r="H195" s="21">
        <v>3206</v>
      </c>
      <c r="I195" s="43">
        <v>3206</v>
      </c>
    </row>
    <row r="196" spans="2:9" ht="15">
      <c r="B196" s="2" t="s">
        <v>249</v>
      </c>
      <c r="E196" s="1">
        <v>1164</v>
      </c>
      <c r="F196" s="19">
        <v>817</v>
      </c>
      <c r="G196" s="19">
        <v>1062</v>
      </c>
      <c r="H196" s="21">
        <v>1069</v>
      </c>
      <c r="I196" s="43">
        <v>1069</v>
      </c>
    </row>
    <row r="197" spans="2:9" ht="15">
      <c r="B197" s="2" t="s">
        <v>216</v>
      </c>
      <c r="E197" s="1">
        <v>3757</v>
      </c>
      <c r="F197" s="19">
        <v>3473</v>
      </c>
      <c r="G197" s="19">
        <v>4000</v>
      </c>
      <c r="H197" s="21">
        <v>4000</v>
      </c>
      <c r="I197" s="45">
        <v>3700</v>
      </c>
    </row>
    <row r="198" spans="2:9" ht="15">
      <c r="B198" s="2" t="s">
        <v>250</v>
      </c>
      <c r="E198" s="1">
        <v>792</v>
      </c>
      <c r="F198" s="19">
        <v>278</v>
      </c>
      <c r="G198" s="19">
        <v>1100</v>
      </c>
      <c r="H198" s="1">
        <v>1100</v>
      </c>
      <c r="I198" s="1">
        <v>1100</v>
      </c>
    </row>
    <row r="199" spans="2:9" ht="15">
      <c r="B199" s="2" t="s">
        <v>251</v>
      </c>
      <c r="E199" s="1">
        <v>2221</v>
      </c>
      <c r="F199" s="19">
        <v>668</v>
      </c>
      <c r="G199" s="19">
        <v>4000</v>
      </c>
      <c r="H199" s="19">
        <v>4000</v>
      </c>
      <c r="I199" s="43">
        <v>4000</v>
      </c>
    </row>
    <row r="200" spans="2:9" ht="15">
      <c r="B200" s="2" t="s">
        <v>252</v>
      </c>
      <c r="E200" s="1">
        <v>30399</v>
      </c>
      <c r="F200" s="19">
        <v>15212</v>
      </c>
      <c r="G200" s="19">
        <v>37000</v>
      </c>
      <c r="H200" s="1">
        <v>37000</v>
      </c>
      <c r="I200" s="1">
        <v>37000</v>
      </c>
    </row>
    <row r="201" spans="2:9" ht="15">
      <c r="B201" s="2" t="s">
        <v>253</v>
      </c>
      <c r="E201" s="1">
        <v>2358</v>
      </c>
      <c r="F201" s="19">
        <v>3659</v>
      </c>
      <c r="G201" s="19">
        <v>4500</v>
      </c>
      <c r="H201" s="19">
        <v>4500</v>
      </c>
      <c r="I201" s="1">
        <v>4500</v>
      </c>
    </row>
    <row r="202" spans="2:9" ht="15">
      <c r="B202" s="2" t="s">
        <v>204</v>
      </c>
      <c r="E202" s="1">
        <v>3206</v>
      </c>
      <c r="F202" s="19">
        <v>1581</v>
      </c>
      <c r="G202" s="19">
        <v>3000</v>
      </c>
      <c r="H202" s="21">
        <v>3650</v>
      </c>
      <c r="I202" s="45">
        <v>3000</v>
      </c>
    </row>
    <row r="203" spans="2:9" ht="15">
      <c r="B203" s="19" t="s">
        <v>500</v>
      </c>
      <c r="E203" s="1">
        <v>220</v>
      </c>
      <c r="F203" s="19">
        <v>1900</v>
      </c>
      <c r="G203" s="19">
        <v>2500</v>
      </c>
      <c r="H203" s="45">
        <v>1700</v>
      </c>
      <c r="I203" s="45">
        <v>1700</v>
      </c>
    </row>
    <row r="204" spans="5:9" ht="15">
      <c r="E204" s="4" t="s">
        <v>2</v>
      </c>
      <c r="F204" s="39" t="s">
        <v>2</v>
      </c>
      <c r="G204" s="39"/>
      <c r="H204" s="4" t="s">
        <v>2</v>
      </c>
      <c r="I204" s="4" t="s">
        <v>2</v>
      </c>
    </row>
    <row r="205" spans="2:9" ht="15">
      <c r="B205" s="2" t="s">
        <v>123</v>
      </c>
      <c r="E205" s="1">
        <f>SUM(E191:E203)</f>
        <v>130477</v>
      </c>
      <c r="F205" s="19">
        <f>SUM(F191:F203)</f>
        <v>105725</v>
      </c>
      <c r="G205" s="19">
        <v>145079</v>
      </c>
      <c r="H205" s="21">
        <f>SUM(H191:H203)</f>
        <v>157361</v>
      </c>
      <c r="I205" s="45">
        <f>SUM(I191:I203)</f>
        <v>156411</v>
      </c>
    </row>
    <row r="208" spans="1:2" ht="15">
      <c r="A208" s="2" t="s">
        <v>34</v>
      </c>
      <c r="B208" s="2" t="s">
        <v>254</v>
      </c>
    </row>
    <row r="209" spans="2:9" ht="15">
      <c r="B209" s="2" t="s">
        <v>255</v>
      </c>
      <c r="E209" s="1">
        <v>57283</v>
      </c>
      <c r="F209" s="19">
        <v>57383</v>
      </c>
      <c r="G209" s="19">
        <v>57383</v>
      </c>
      <c r="H209" s="19">
        <v>57383</v>
      </c>
      <c r="I209" s="19">
        <v>57383</v>
      </c>
    </row>
    <row r="210" spans="2:9" ht="15">
      <c r="B210" s="2" t="s">
        <v>17</v>
      </c>
      <c r="E210" s="4" t="s">
        <v>2</v>
      </c>
      <c r="F210" s="39" t="s">
        <v>2</v>
      </c>
      <c r="G210" s="39"/>
      <c r="H210" s="39" t="s">
        <v>2</v>
      </c>
      <c r="I210" s="39" t="s">
        <v>2</v>
      </c>
    </row>
    <row r="211" spans="2:9" ht="15">
      <c r="B211" s="2" t="s">
        <v>123</v>
      </c>
      <c r="E211" s="1">
        <f>SUM(E209)</f>
        <v>57283</v>
      </c>
      <c r="F211" s="19">
        <f>SUM(F209)</f>
        <v>57383</v>
      </c>
      <c r="G211" s="19">
        <v>57383</v>
      </c>
      <c r="H211" s="19">
        <f>SUM(H209)</f>
        <v>57383</v>
      </c>
      <c r="I211" s="19">
        <f>SUM(I209)</f>
        <v>57383</v>
      </c>
    </row>
    <row r="212" ht="15">
      <c r="B212" s="2" t="s">
        <v>256</v>
      </c>
    </row>
    <row r="213" ht="15">
      <c r="B213" s="2" t="s">
        <v>17</v>
      </c>
    </row>
    <row r="214" ht="15">
      <c r="B214" s="2" t="s">
        <v>17</v>
      </c>
    </row>
    <row r="215" spans="1:2" ht="15">
      <c r="A215" s="2" t="s">
        <v>35</v>
      </c>
      <c r="B215" s="2" t="s">
        <v>257</v>
      </c>
    </row>
    <row r="216" spans="2:9" ht="15">
      <c r="B216" s="2" t="s">
        <v>188</v>
      </c>
      <c r="E216" s="1">
        <v>33287</v>
      </c>
      <c r="F216" s="19">
        <v>38100</v>
      </c>
      <c r="G216" s="19">
        <v>39921</v>
      </c>
      <c r="H216" s="21">
        <v>41115</v>
      </c>
      <c r="I216" s="21">
        <v>41115</v>
      </c>
    </row>
    <row r="217" spans="2:9" ht="15">
      <c r="B217" s="2" t="s">
        <v>258</v>
      </c>
      <c r="E217" s="1">
        <v>2207</v>
      </c>
      <c r="F217" s="19">
        <v>1342</v>
      </c>
      <c r="G217" s="19">
        <v>2750</v>
      </c>
      <c r="H217" s="1">
        <v>2750</v>
      </c>
      <c r="I217" s="1">
        <v>2750</v>
      </c>
    </row>
    <row r="218" spans="2:9" ht="15">
      <c r="B218" s="2" t="s">
        <v>259</v>
      </c>
      <c r="E218" s="1">
        <v>0</v>
      </c>
      <c r="F218" s="19">
        <v>0</v>
      </c>
      <c r="G218" s="19">
        <v>0</v>
      </c>
      <c r="H218" s="1">
        <v>0</v>
      </c>
      <c r="I218" s="1">
        <v>0</v>
      </c>
    </row>
    <row r="219" spans="2:9" ht="15">
      <c r="B219" s="2" t="s">
        <v>260</v>
      </c>
      <c r="E219" s="1">
        <v>19065</v>
      </c>
      <c r="F219" s="19">
        <v>22623</v>
      </c>
      <c r="G219" s="19">
        <v>30000</v>
      </c>
      <c r="H219" s="1">
        <v>30000</v>
      </c>
      <c r="I219" s="1">
        <v>30000</v>
      </c>
    </row>
    <row r="220" spans="2:9" ht="15">
      <c r="B220" s="2" t="s">
        <v>204</v>
      </c>
      <c r="E220" s="1">
        <v>1604</v>
      </c>
      <c r="F220" s="19">
        <v>1257</v>
      </c>
      <c r="G220" s="19">
        <v>1700</v>
      </c>
      <c r="H220" s="1">
        <v>1700</v>
      </c>
      <c r="I220" s="1">
        <v>1700</v>
      </c>
    </row>
    <row r="221" spans="5:9" ht="15">
      <c r="E221" s="4" t="s">
        <v>2</v>
      </c>
      <c r="F221" s="39" t="s">
        <v>2</v>
      </c>
      <c r="G221" s="39"/>
      <c r="H221" s="4" t="s">
        <v>2</v>
      </c>
      <c r="I221" s="4" t="s">
        <v>2</v>
      </c>
    </row>
    <row r="222" spans="2:9" ht="15">
      <c r="B222" s="2" t="s">
        <v>123</v>
      </c>
      <c r="E222" s="1">
        <f>SUM(E216:E220)</f>
        <v>56163</v>
      </c>
      <c r="F222" s="19">
        <f>SUM(F216:F220)</f>
        <v>63322</v>
      </c>
      <c r="G222" s="19">
        <v>74371</v>
      </c>
      <c r="H222" s="21">
        <f>SUM(H216:H220)</f>
        <v>75565</v>
      </c>
      <c r="I222" s="21">
        <f>SUM(I216:I220)</f>
        <v>75565</v>
      </c>
    </row>
    <row r="225" spans="1:2" ht="15">
      <c r="A225" s="2" t="s">
        <v>36</v>
      </c>
      <c r="B225" s="2" t="s">
        <v>261</v>
      </c>
    </row>
    <row r="226" spans="2:9" ht="15">
      <c r="B226" s="2" t="s">
        <v>221</v>
      </c>
      <c r="E226" s="1">
        <v>498</v>
      </c>
      <c r="F226" s="1">
        <v>19</v>
      </c>
      <c r="G226" s="1">
        <v>3000</v>
      </c>
      <c r="H226" s="1">
        <v>3000</v>
      </c>
      <c r="I226" s="45">
        <v>2000</v>
      </c>
    </row>
    <row r="227" spans="2:9" ht="15">
      <c r="B227" s="2" t="s">
        <v>211</v>
      </c>
      <c r="E227" s="1">
        <v>22386</v>
      </c>
      <c r="F227" s="1">
        <v>26361</v>
      </c>
      <c r="G227" s="1">
        <v>26500</v>
      </c>
      <c r="H227" s="1">
        <v>26500</v>
      </c>
      <c r="I227" s="1">
        <v>26500</v>
      </c>
    </row>
    <row r="228" spans="2:9" ht="15">
      <c r="B228" s="2" t="s">
        <v>262</v>
      </c>
      <c r="E228" s="1">
        <v>12965</v>
      </c>
      <c r="F228" s="1">
        <v>9466</v>
      </c>
      <c r="G228" s="1">
        <v>12000</v>
      </c>
      <c r="H228" s="1">
        <v>12000</v>
      </c>
      <c r="I228" s="1">
        <v>12000</v>
      </c>
    </row>
    <row r="229" spans="2:9" ht="15">
      <c r="B229" s="2" t="s">
        <v>204</v>
      </c>
      <c r="E229" s="1">
        <v>1486</v>
      </c>
      <c r="F229" s="1">
        <v>267</v>
      </c>
      <c r="G229" s="1">
        <v>1500</v>
      </c>
      <c r="H229" s="1">
        <v>1500</v>
      </c>
      <c r="I229" s="1">
        <v>1500</v>
      </c>
    </row>
    <row r="230" spans="2:9" ht="15">
      <c r="B230" s="2"/>
      <c r="E230" s="19" t="s">
        <v>511</v>
      </c>
      <c r="F230" s="19" t="s">
        <v>511</v>
      </c>
      <c r="G230" s="19"/>
      <c r="H230" s="19" t="s">
        <v>421</v>
      </c>
      <c r="I230" s="19" t="s">
        <v>511</v>
      </c>
    </row>
    <row r="231" spans="2:9" ht="15">
      <c r="B231" s="2" t="s">
        <v>123</v>
      </c>
      <c r="E231" s="1">
        <f>SUM(E226:E229)</f>
        <v>37335</v>
      </c>
      <c r="F231" s="1">
        <f>SUM(F226:F229)</f>
        <v>36113</v>
      </c>
      <c r="G231" s="1">
        <v>43000</v>
      </c>
      <c r="H231" s="1">
        <f>SUM(H226:H229)</f>
        <v>43000</v>
      </c>
      <c r="I231" s="45">
        <f>SUM(I226:I229)</f>
        <v>42000</v>
      </c>
    </row>
    <row r="233" ht="15">
      <c r="I233" s="21"/>
    </row>
    <row r="234" spans="1:9" ht="15">
      <c r="A234" s="2" t="s">
        <v>37</v>
      </c>
      <c r="E234" s="1">
        <f>SUM(E188,E205,E211,E222,E231)</f>
        <v>361578</v>
      </c>
      <c r="F234" s="1">
        <f>SUM(F188,F205,F211,F222,F231)</f>
        <v>345352</v>
      </c>
      <c r="G234" s="1">
        <v>392671</v>
      </c>
      <c r="H234" s="21">
        <f>SUM(H188,H205,H211,H222,H231)</f>
        <v>410598</v>
      </c>
      <c r="I234" s="45">
        <f>I188+I205+I211+I222+I231</f>
        <v>407848</v>
      </c>
    </row>
    <row r="235" ht="15">
      <c r="I235" s="21"/>
    </row>
    <row r="237" ht="15">
      <c r="A237" s="2" t="s">
        <v>38</v>
      </c>
    </row>
    <row r="238" spans="1:3" ht="15">
      <c r="A238" s="4" t="s">
        <v>2</v>
      </c>
      <c r="B238" s="4" t="s">
        <v>2</v>
      </c>
      <c r="C238" s="4" t="s">
        <v>2</v>
      </c>
    </row>
    <row r="239" spans="1:2" ht="15">
      <c r="A239" s="2" t="s">
        <v>39</v>
      </c>
      <c r="B239" s="2" t="s">
        <v>263</v>
      </c>
    </row>
    <row r="240" spans="1:9" ht="15">
      <c r="A240" s="2"/>
      <c r="B240" s="2" t="s">
        <v>473</v>
      </c>
      <c r="E240" s="1">
        <v>0</v>
      </c>
      <c r="F240" s="1">
        <v>0</v>
      </c>
      <c r="G240" s="1">
        <v>1800</v>
      </c>
      <c r="H240" s="1">
        <v>1800</v>
      </c>
      <c r="I240" s="1">
        <v>1800</v>
      </c>
    </row>
    <row r="241" spans="2:9" ht="15">
      <c r="B241" s="2" t="s">
        <v>204</v>
      </c>
      <c r="E241" s="1">
        <v>0</v>
      </c>
      <c r="F241" s="1">
        <v>699</v>
      </c>
      <c r="G241" s="1">
        <v>1000</v>
      </c>
      <c r="H241" s="1">
        <v>1000</v>
      </c>
      <c r="I241" s="1">
        <v>1000</v>
      </c>
    </row>
    <row r="242" spans="2:9" ht="15">
      <c r="B242" s="2" t="s">
        <v>470</v>
      </c>
      <c r="E242" s="1">
        <v>4000</v>
      </c>
      <c r="F242" s="1">
        <v>4000</v>
      </c>
      <c r="G242" s="1">
        <v>4000</v>
      </c>
      <c r="H242" s="1">
        <v>4000</v>
      </c>
      <c r="I242" s="1">
        <v>4000</v>
      </c>
    </row>
    <row r="243" spans="2:9" ht="15">
      <c r="B243" s="2" t="s">
        <v>264</v>
      </c>
      <c r="E243" s="1">
        <v>0</v>
      </c>
      <c r="F243" s="1">
        <v>730</v>
      </c>
      <c r="G243" s="1">
        <v>1000</v>
      </c>
      <c r="H243" s="1">
        <v>1000</v>
      </c>
      <c r="I243" s="1">
        <v>1000</v>
      </c>
    </row>
    <row r="244" spans="2:9" ht="15">
      <c r="B244" s="2" t="s">
        <v>17</v>
      </c>
      <c r="E244" s="4" t="s">
        <v>2</v>
      </c>
      <c r="F244" s="4" t="s">
        <v>2</v>
      </c>
      <c r="G244" s="4"/>
      <c r="H244" s="4" t="s">
        <v>2</v>
      </c>
      <c r="I244" s="4" t="s">
        <v>2</v>
      </c>
    </row>
    <row r="245" spans="2:9" ht="15">
      <c r="B245" s="2" t="s">
        <v>123</v>
      </c>
      <c r="E245" s="1">
        <f>SUM(E239:E243)</f>
        <v>4000</v>
      </c>
      <c r="F245" s="1">
        <f>SUM(F239:F243)</f>
        <v>5429</v>
      </c>
      <c r="G245" s="1">
        <v>7800</v>
      </c>
      <c r="H245" s="1">
        <f>SUM(H239:H243)</f>
        <v>7800</v>
      </c>
      <c r="I245" s="1">
        <f>SUM(I239:I243)</f>
        <v>7800</v>
      </c>
    </row>
    <row r="247" spans="1:9" ht="15">
      <c r="A247" s="2" t="s">
        <v>40</v>
      </c>
      <c r="E247" s="1">
        <f>E245</f>
        <v>4000</v>
      </c>
      <c r="F247" s="1">
        <f>F245</f>
        <v>5429</v>
      </c>
      <c r="G247" s="1">
        <v>7800</v>
      </c>
      <c r="H247" s="1">
        <f>H245</f>
        <v>7800</v>
      </c>
      <c r="I247" s="1">
        <f>I245</f>
        <v>7800</v>
      </c>
    </row>
    <row r="250" ht="15">
      <c r="A250" s="2" t="s">
        <v>41</v>
      </c>
    </row>
    <row r="251" spans="1:3" ht="15">
      <c r="A251" s="4" t="s">
        <v>2</v>
      </c>
      <c r="B251" s="4" t="s">
        <v>2</v>
      </c>
      <c r="C251" s="4" t="s">
        <v>2</v>
      </c>
    </row>
    <row r="252" spans="1:2" ht="15">
      <c r="A252" s="2" t="s">
        <v>42</v>
      </c>
      <c r="B252" s="2" t="s">
        <v>265</v>
      </c>
    </row>
    <row r="253" spans="2:9" ht="15">
      <c r="B253" s="2" t="s">
        <v>194</v>
      </c>
      <c r="E253" s="1">
        <v>2500</v>
      </c>
      <c r="F253" s="1">
        <v>2500</v>
      </c>
      <c r="G253" s="1">
        <v>2500</v>
      </c>
      <c r="H253" s="1">
        <v>2500</v>
      </c>
      <c r="I253" s="1">
        <v>2500</v>
      </c>
    </row>
    <row r="254" spans="2:9" ht="15">
      <c r="B254" s="16" t="s">
        <v>534</v>
      </c>
      <c r="H254" s="1">
        <v>2500</v>
      </c>
      <c r="I254" s="1">
        <v>2500</v>
      </c>
    </row>
    <row r="255" spans="5:9" ht="15">
      <c r="E255" s="2" t="s">
        <v>421</v>
      </c>
      <c r="F255" s="2" t="s">
        <v>421</v>
      </c>
      <c r="G255" s="2"/>
      <c r="H255" s="2" t="s">
        <v>421</v>
      </c>
      <c r="I255" s="19" t="s">
        <v>511</v>
      </c>
    </row>
    <row r="256" spans="2:9" ht="15">
      <c r="B256" s="2" t="s">
        <v>123</v>
      </c>
      <c r="E256" s="1">
        <f>SUM(E253)</f>
        <v>2500</v>
      </c>
      <c r="F256" s="1">
        <f>SUM(F253)</f>
        <v>2500</v>
      </c>
      <c r="G256" s="1">
        <v>2500</v>
      </c>
      <c r="H256" s="16">
        <f>SUM(H253,H254)</f>
        <v>5000</v>
      </c>
      <c r="I256" s="1">
        <f>SUM(I253:I254)</f>
        <v>5000</v>
      </c>
    </row>
    <row r="258" spans="1:2" ht="15">
      <c r="A258" s="2" t="s">
        <v>43</v>
      </c>
      <c r="B258" s="2" t="s">
        <v>266</v>
      </c>
    </row>
    <row r="259" spans="2:9" ht="15">
      <c r="B259" s="2" t="s">
        <v>188</v>
      </c>
      <c r="E259" s="1">
        <v>28728</v>
      </c>
      <c r="F259" s="19">
        <v>28845</v>
      </c>
      <c r="G259" s="19">
        <v>42662</v>
      </c>
      <c r="H259" s="21">
        <v>49163</v>
      </c>
      <c r="I259" s="21">
        <v>49163</v>
      </c>
    </row>
    <row r="260" spans="2:9" ht="15">
      <c r="B260" s="2" t="s">
        <v>267</v>
      </c>
      <c r="E260" s="1">
        <v>3138</v>
      </c>
      <c r="F260" s="19">
        <v>1942</v>
      </c>
      <c r="G260" s="19">
        <v>3500</v>
      </c>
      <c r="H260" s="19">
        <v>3500</v>
      </c>
      <c r="I260" s="19">
        <v>3500</v>
      </c>
    </row>
    <row r="261" spans="2:9" ht="15">
      <c r="B261" s="2" t="s">
        <v>211</v>
      </c>
      <c r="E261" s="1">
        <v>6470</v>
      </c>
      <c r="F261" s="19">
        <v>6597</v>
      </c>
      <c r="G261" s="19">
        <v>7000</v>
      </c>
      <c r="H261" s="19">
        <v>7000</v>
      </c>
      <c r="I261" s="19">
        <v>7000</v>
      </c>
    </row>
    <row r="262" spans="2:9" ht="15">
      <c r="B262" s="2" t="s">
        <v>268</v>
      </c>
      <c r="E262" s="1">
        <v>2740</v>
      </c>
      <c r="F262" s="19">
        <v>2944</v>
      </c>
      <c r="G262" s="19">
        <v>4230</v>
      </c>
      <c r="H262" s="19">
        <v>4230</v>
      </c>
      <c r="I262" s="19">
        <v>4230</v>
      </c>
    </row>
    <row r="263" spans="2:9" ht="15">
      <c r="B263" s="2" t="s">
        <v>269</v>
      </c>
      <c r="E263" s="1">
        <v>719</v>
      </c>
      <c r="F263" s="19">
        <v>1473</v>
      </c>
      <c r="G263" s="19">
        <v>2350</v>
      </c>
      <c r="H263" s="19">
        <v>2350</v>
      </c>
      <c r="I263" s="19">
        <v>2350</v>
      </c>
    </row>
    <row r="264" spans="2:9" ht="15">
      <c r="B264" s="2" t="s">
        <v>204</v>
      </c>
      <c r="E264" s="1">
        <v>5035</v>
      </c>
      <c r="F264" s="19">
        <v>5753</v>
      </c>
      <c r="G264" s="19">
        <v>5110</v>
      </c>
      <c r="H264" s="19">
        <v>6110</v>
      </c>
      <c r="I264" s="45">
        <v>5110</v>
      </c>
    </row>
    <row r="265" spans="5:9" ht="15">
      <c r="E265" s="4" t="s">
        <v>2</v>
      </c>
      <c r="F265" s="39" t="s">
        <v>2</v>
      </c>
      <c r="G265" s="39"/>
      <c r="H265" s="4" t="s">
        <v>2</v>
      </c>
      <c r="I265" s="4" t="s">
        <v>2</v>
      </c>
    </row>
    <row r="266" spans="2:9" ht="15">
      <c r="B266" s="2" t="s">
        <v>123</v>
      </c>
      <c r="E266" s="1">
        <f>SUM(E259:E264)</f>
        <v>46830</v>
      </c>
      <c r="F266" s="19">
        <f>SUM(F259:F264)</f>
        <v>47554</v>
      </c>
      <c r="G266" s="19">
        <v>64852</v>
      </c>
      <c r="H266" s="21">
        <f>SUM(H259:H264)</f>
        <v>72353</v>
      </c>
      <c r="I266" s="45">
        <f>SUM(I259:I264)</f>
        <v>71353</v>
      </c>
    </row>
    <row r="267" spans="2:9" ht="15">
      <c r="B267" s="2"/>
      <c r="I267" s="21"/>
    </row>
    <row r="268" ht="15">
      <c r="B268" s="16"/>
    </row>
    <row r="269" spans="1:2" ht="15">
      <c r="A269" s="1" t="s">
        <v>454</v>
      </c>
      <c r="B269" s="1" t="s">
        <v>455</v>
      </c>
    </row>
    <row r="270" spans="2:9" ht="15">
      <c r="B270" s="1" t="s">
        <v>189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</row>
    <row r="271" spans="2:9" ht="15">
      <c r="B271" s="1" t="s">
        <v>221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</row>
    <row r="272" spans="2:9" ht="15">
      <c r="B272" s="1" t="s">
        <v>269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</row>
    <row r="273" spans="2:9" ht="15">
      <c r="B273" s="1" t="s">
        <v>204</v>
      </c>
      <c r="E273" s="1">
        <v>357</v>
      </c>
      <c r="F273" s="1">
        <v>972</v>
      </c>
      <c r="G273" s="1">
        <v>1800</v>
      </c>
      <c r="H273" s="1">
        <v>1800</v>
      </c>
      <c r="I273" s="1">
        <v>1800</v>
      </c>
    </row>
    <row r="274" spans="5:9" ht="15">
      <c r="E274" s="19" t="s">
        <v>511</v>
      </c>
      <c r="F274" s="19" t="s">
        <v>511</v>
      </c>
      <c r="G274" s="19"/>
      <c r="H274" s="19" t="s">
        <v>421</v>
      </c>
      <c r="I274" s="19" t="s">
        <v>511</v>
      </c>
    </row>
    <row r="275" spans="2:9" ht="15">
      <c r="B275" s="1" t="s">
        <v>123</v>
      </c>
      <c r="E275" s="1">
        <f>SUM(E270:E273)</f>
        <v>357</v>
      </c>
      <c r="F275" s="1">
        <v>972</v>
      </c>
      <c r="G275" s="1">
        <v>1800</v>
      </c>
      <c r="H275" s="1">
        <f>SUM(H269:H273)</f>
        <v>1800</v>
      </c>
      <c r="I275" s="1">
        <f>SUM(I270:I273)</f>
        <v>1800</v>
      </c>
    </row>
    <row r="278" spans="1:2" ht="15">
      <c r="A278" s="2" t="s">
        <v>44</v>
      </c>
      <c r="B278" s="2" t="s">
        <v>270</v>
      </c>
    </row>
    <row r="279" spans="2:9" ht="15">
      <c r="B279" s="2" t="s">
        <v>188</v>
      </c>
      <c r="E279" s="1">
        <v>9763</v>
      </c>
      <c r="F279" s="19">
        <v>11332</v>
      </c>
      <c r="G279" s="19">
        <v>15046</v>
      </c>
      <c r="H279" s="21">
        <v>15492</v>
      </c>
      <c r="I279" s="21">
        <v>15492</v>
      </c>
    </row>
    <row r="280" spans="2:9" ht="15">
      <c r="B280" s="2" t="s">
        <v>197</v>
      </c>
      <c r="E280" s="1">
        <v>982</v>
      </c>
      <c r="F280" s="19">
        <v>2304</v>
      </c>
      <c r="G280" s="19">
        <v>1700</v>
      </c>
      <c r="H280" s="19">
        <v>1700</v>
      </c>
      <c r="I280" s="19">
        <v>1700</v>
      </c>
    </row>
    <row r="281" spans="2:9" ht="15">
      <c r="B281" s="2" t="s">
        <v>224</v>
      </c>
      <c r="E281" s="1">
        <v>409</v>
      </c>
      <c r="F281" s="19">
        <v>140</v>
      </c>
      <c r="G281" s="19">
        <v>300</v>
      </c>
      <c r="H281" s="19">
        <v>300</v>
      </c>
      <c r="I281" s="19">
        <v>300</v>
      </c>
    </row>
    <row r="282" spans="2:9" ht="15">
      <c r="B282" s="2" t="s">
        <v>211</v>
      </c>
      <c r="E282" s="1">
        <v>4071</v>
      </c>
      <c r="F282" s="19">
        <v>3368</v>
      </c>
      <c r="G282" s="19">
        <v>5000</v>
      </c>
      <c r="H282" s="19">
        <v>6000</v>
      </c>
      <c r="I282" s="45">
        <v>5000</v>
      </c>
    </row>
    <row r="283" spans="2:9" ht="15">
      <c r="B283" s="2" t="s">
        <v>204</v>
      </c>
      <c r="E283" s="1">
        <v>2758</v>
      </c>
      <c r="F283" s="19">
        <v>2528</v>
      </c>
      <c r="G283" s="19">
        <v>3100</v>
      </c>
      <c r="H283" s="19">
        <v>3100</v>
      </c>
      <c r="I283" s="19">
        <v>3100</v>
      </c>
    </row>
    <row r="284" spans="5:9" ht="15">
      <c r="E284" s="4" t="s">
        <v>2</v>
      </c>
      <c r="F284" s="39" t="s">
        <v>2</v>
      </c>
      <c r="G284" s="39"/>
      <c r="H284" s="39" t="s">
        <v>2</v>
      </c>
      <c r="I284" s="4" t="s">
        <v>2</v>
      </c>
    </row>
    <row r="285" spans="2:9" ht="15">
      <c r="B285" s="2" t="s">
        <v>123</v>
      </c>
      <c r="E285" s="1">
        <f>SUM(E279:E283)</f>
        <v>17983</v>
      </c>
      <c r="F285" s="19">
        <f>SUM(F279:F283)</f>
        <v>19672</v>
      </c>
      <c r="G285" s="19">
        <v>25146</v>
      </c>
      <c r="H285" s="21">
        <f>SUM(H279:H283)</f>
        <v>26592</v>
      </c>
      <c r="I285" s="45">
        <f>SUM(I279:I283)</f>
        <v>25592</v>
      </c>
    </row>
    <row r="286" ht="15">
      <c r="B286" s="2"/>
    </row>
    <row r="287" ht="15">
      <c r="B287" s="2"/>
    </row>
    <row r="288" spans="1:9" ht="15">
      <c r="A288" s="1" t="s">
        <v>45</v>
      </c>
      <c r="B288" s="2" t="s">
        <v>271</v>
      </c>
      <c r="E288" s="1" t="s">
        <v>17</v>
      </c>
      <c r="F288" s="1" t="s">
        <v>17</v>
      </c>
      <c r="H288" s="1" t="s">
        <v>17</v>
      </c>
      <c r="I288" s="1" t="s">
        <v>17</v>
      </c>
    </row>
    <row r="289" spans="2:9" ht="15">
      <c r="B289" s="2" t="s">
        <v>188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</row>
    <row r="290" spans="2:9" ht="15">
      <c r="B290" s="2" t="s">
        <v>197</v>
      </c>
      <c r="E290" s="1">
        <v>318</v>
      </c>
      <c r="F290" s="1">
        <v>528</v>
      </c>
      <c r="G290" s="1">
        <v>890</v>
      </c>
      <c r="H290" s="1">
        <v>890</v>
      </c>
      <c r="I290" s="1">
        <v>890</v>
      </c>
    </row>
    <row r="291" spans="2:9" ht="15">
      <c r="B291" s="2" t="s">
        <v>194</v>
      </c>
      <c r="E291" s="1">
        <v>0</v>
      </c>
      <c r="F291" s="1">
        <v>0</v>
      </c>
      <c r="G291" s="1">
        <v>470</v>
      </c>
      <c r="H291" s="1">
        <v>470</v>
      </c>
      <c r="I291" s="1">
        <v>470</v>
      </c>
    </row>
    <row r="292" spans="2:9" ht="15">
      <c r="B292" s="2" t="s">
        <v>272</v>
      </c>
      <c r="E292" s="1">
        <v>953</v>
      </c>
      <c r="F292" s="1">
        <v>662</v>
      </c>
      <c r="G292" s="1">
        <v>1200</v>
      </c>
      <c r="H292" s="1">
        <v>1200</v>
      </c>
      <c r="I292" s="1">
        <v>1200</v>
      </c>
    </row>
    <row r="293" spans="2:9" ht="15">
      <c r="B293" s="2" t="s">
        <v>273</v>
      </c>
      <c r="E293" s="1">
        <v>735</v>
      </c>
      <c r="F293" s="1">
        <v>436</v>
      </c>
      <c r="G293" s="1">
        <v>1180</v>
      </c>
      <c r="H293" s="1">
        <v>1180</v>
      </c>
      <c r="I293" s="1">
        <v>1180</v>
      </c>
    </row>
    <row r="294" spans="2:9" ht="15">
      <c r="B294" s="2" t="s">
        <v>221</v>
      </c>
      <c r="D294" s="1" t="s">
        <v>17</v>
      </c>
      <c r="E294" s="1">
        <v>386</v>
      </c>
      <c r="F294" s="1">
        <v>455</v>
      </c>
      <c r="G294" s="1">
        <v>890</v>
      </c>
      <c r="H294" s="1">
        <v>890</v>
      </c>
      <c r="I294" s="1">
        <v>890</v>
      </c>
    </row>
    <row r="295" spans="2:9" ht="15">
      <c r="B295" s="2" t="s">
        <v>204</v>
      </c>
      <c r="E295" s="1">
        <v>598</v>
      </c>
      <c r="F295" s="1">
        <v>155</v>
      </c>
      <c r="G295" s="1">
        <v>790</v>
      </c>
      <c r="H295" s="1">
        <v>790</v>
      </c>
      <c r="I295" s="1">
        <v>790</v>
      </c>
    </row>
    <row r="296" spans="2:9" ht="15">
      <c r="B296" s="2" t="s">
        <v>274</v>
      </c>
      <c r="E296" s="1">
        <v>0</v>
      </c>
      <c r="F296" s="1">
        <v>24</v>
      </c>
      <c r="G296" s="1">
        <v>500</v>
      </c>
      <c r="H296" s="1">
        <v>500</v>
      </c>
      <c r="I296" s="1">
        <v>500</v>
      </c>
    </row>
    <row r="297" spans="5:9" ht="15">
      <c r="E297" s="19" t="s">
        <v>511</v>
      </c>
      <c r="F297" s="19" t="s">
        <v>511</v>
      </c>
      <c r="G297" s="19"/>
      <c r="H297" s="19" t="s">
        <v>421</v>
      </c>
      <c r="I297" s="19" t="s">
        <v>511</v>
      </c>
    </row>
    <row r="298" spans="2:9" ht="15">
      <c r="B298" s="1" t="s">
        <v>123</v>
      </c>
      <c r="E298" s="1">
        <f>SUM(E289:E296)</f>
        <v>2990</v>
      </c>
      <c r="F298" s="1">
        <f>SUM(F289:F296)</f>
        <v>2260</v>
      </c>
      <c r="G298" s="1">
        <v>5920</v>
      </c>
      <c r="H298" s="1">
        <f>SUM(H289:H296)</f>
        <v>5920</v>
      </c>
      <c r="I298" s="1">
        <f>SUM(I289:I296)</f>
        <v>5920</v>
      </c>
    </row>
    <row r="301" spans="1:2" ht="15">
      <c r="A301" s="2" t="s">
        <v>46</v>
      </c>
      <c r="B301" s="2" t="s">
        <v>275</v>
      </c>
    </row>
    <row r="302" spans="2:9" ht="15">
      <c r="B302" s="2" t="s">
        <v>188</v>
      </c>
      <c r="E302" s="1">
        <v>47075</v>
      </c>
      <c r="F302" s="19">
        <v>51223</v>
      </c>
      <c r="G302" s="19">
        <v>52968</v>
      </c>
      <c r="H302" s="21">
        <v>54551</v>
      </c>
      <c r="I302" s="21">
        <v>54551</v>
      </c>
    </row>
    <row r="303" spans="2:9" ht="15">
      <c r="B303" s="2" t="s">
        <v>197</v>
      </c>
      <c r="E303" s="1">
        <v>4375</v>
      </c>
      <c r="F303" s="19">
        <v>0</v>
      </c>
      <c r="G303" s="19"/>
      <c r="H303" s="1">
        <v>0</v>
      </c>
      <c r="I303" s="1">
        <v>0</v>
      </c>
    </row>
    <row r="304" spans="2:9" ht="15">
      <c r="B304" s="2" t="s">
        <v>276</v>
      </c>
      <c r="E304" s="1">
        <v>1680</v>
      </c>
      <c r="F304" s="19">
        <v>1624</v>
      </c>
      <c r="G304" s="19">
        <v>1680</v>
      </c>
      <c r="H304" s="1">
        <v>1680</v>
      </c>
      <c r="I304" s="1">
        <v>1680</v>
      </c>
    </row>
    <row r="305" spans="2:9" ht="15">
      <c r="B305" s="2" t="s">
        <v>277</v>
      </c>
      <c r="E305" s="1">
        <v>950</v>
      </c>
      <c r="F305" s="19">
        <v>950</v>
      </c>
      <c r="G305" s="19">
        <v>950</v>
      </c>
      <c r="H305" s="1">
        <v>1000</v>
      </c>
      <c r="I305" s="1">
        <v>1000</v>
      </c>
    </row>
    <row r="306" spans="2:9" ht="15">
      <c r="B306" s="2" t="s">
        <v>203</v>
      </c>
      <c r="E306" s="1">
        <v>8850</v>
      </c>
      <c r="F306" s="19">
        <v>9850</v>
      </c>
      <c r="G306" s="19">
        <v>8850</v>
      </c>
      <c r="H306" s="21">
        <v>9115</v>
      </c>
      <c r="I306" s="21">
        <v>9115</v>
      </c>
    </row>
    <row r="307" spans="2:9" ht="15">
      <c r="B307" s="2" t="s">
        <v>204</v>
      </c>
      <c r="E307" s="1">
        <v>384</v>
      </c>
      <c r="F307" s="19">
        <v>673</v>
      </c>
      <c r="G307" s="19">
        <v>384</v>
      </c>
      <c r="H307" s="1">
        <v>384</v>
      </c>
      <c r="I307" s="1">
        <v>384</v>
      </c>
    </row>
    <row r="308" spans="2:9" ht="15">
      <c r="B308" s="2" t="s">
        <v>278</v>
      </c>
      <c r="E308" s="1">
        <v>300</v>
      </c>
      <c r="F308" s="19">
        <v>300</v>
      </c>
      <c r="G308" s="19">
        <v>300</v>
      </c>
      <c r="H308" s="1">
        <v>300</v>
      </c>
      <c r="I308" s="1">
        <v>300</v>
      </c>
    </row>
    <row r="309" spans="5:9" ht="15">
      <c r="E309" s="4" t="s">
        <v>2</v>
      </c>
      <c r="F309" s="39" t="s">
        <v>2</v>
      </c>
      <c r="G309" s="39"/>
      <c r="H309" s="4" t="s">
        <v>2</v>
      </c>
      <c r="I309" s="4" t="s">
        <v>2</v>
      </c>
    </row>
    <row r="310" spans="2:9" ht="15">
      <c r="B310" s="2" t="s">
        <v>123</v>
      </c>
      <c r="E310" s="1">
        <f>SUM(E302:E308)</f>
        <v>63614</v>
      </c>
      <c r="F310" s="19">
        <f>SUM(F301:F308)</f>
        <v>64620</v>
      </c>
      <c r="G310" s="19">
        <v>65132</v>
      </c>
      <c r="H310" s="21">
        <f>SUM(H301:H308)</f>
        <v>67030</v>
      </c>
      <c r="I310" s="21">
        <f>SUM(I301:I308)</f>
        <v>67030</v>
      </c>
    </row>
    <row r="313" spans="1:2" ht="15">
      <c r="A313" s="2" t="s">
        <v>47</v>
      </c>
      <c r="B313" s="2" t="s">
        <v>279</v>
      </c>
    </row>
    <row r="314" spans="2:9" ht="15">
      <c r="B314" s="2" t="s">
        <v>194</v>
      </c>
      <c r="C314" s="2" t="s">
        <v>416</v>
      </c>
      <c r="D314" s="2" t="s">
        <v>17</v>
      </c>
      <c r="E314" s="1">
        <v>2500</v>
      </c>
      <c r="F314" s="1">
        <v>2500</v>
      </c>
      <c r="G314" s="1">
        <v>2500</v>
      </c>
      <c r="H314" s="1">
        <v>2500</v>
      </c>
      <c r="I314" s="1">
        <v>2500</v>
      </c>
    </row>
    <row r="315" spans="2:9" ht="15">
      <c r="B315" s="2" t="s">
        <v>17</v>
      </c>
      <c r="E315" s="39"/>
      <c r="F315" s="4" t="s">
        <v>2</v>
      </c>
      <c r="G315" s="4"/>
      <c r="H315" s="4" t="s">
        <v>2</v>
      </c>
      <c r="I315" s="4" t="s">
        <v>2</v>
      </c>
    </row>
    <row r="316" spans="2:9" ht="15">
      <c r="B316" s="2" t="s">
        <v>123</v>
      </c>
      <c r="E316" s="1">
        <f>SUM(E314+E315)</f>
        <v>2500</v>
      </c>
      <c r="F316" s="1">
        <f>SUM(F314)</f>
        <v>2500</v>
      </c>
      <c r="G316" s="1">
        <v>2500</v>
      </c>
      <c r="H316" s="1">
        <f>SUM(H314)</f>
        <v>2500</v>
      </c>
      <c r="I316" s="1">
        <f>SUM(I314)</f>
        <v>2500</v>
      </c>
    </row>
    <row r="319" spans="1:2" ht="15">
      <c r="A319" s="2" t="s">
        <v>48</v>
      </c>
      <c r="B319" s="2" t="s">
        <v>280</v>
      </c>
    </row>
    <row r="320" spans="2:9" ht="15">
      <c r="B320" s="2" t="s">
        <v>188</v>
      </c>
      <c r="E320" s="1">
        <v>300</v>
      </c>
      <c r="F320" s="1">
        <v>300</v>
      </c>
      <c r="G320" s="1">
        <v>300</v>
      </c>
      <c r="H320" s="1">
        <v>300</v>
      </c>
      <c r="I320" s="1">
        <v>300</v>
      </c>
    </row>
    <row r="321" spans="2:9" ht="15">
      <c r="B321" s="2" t="s">
        <v>189</v>
      </c>
      <c r="E321" s="1">
        <v>0</v>
      </c>
      <c r="F321" s="1">
        <v>0</v>
      </c>
      <c r="G321" s="1">
        <v>0</v>
      </c>
      <c r="H321" s="21">
        <v>50</v>
      </c>
      <c r="I321" s="21">
        <v>50</v>
      </c>
    </row>
    <row r="322" spans="5:9" ht="15">
      <c r="E322" s="4" t="s">
        <v>2</v>
      </c>
      <c r="F322" s="4" t="s">
        <v>2</v>
      </c>
      <c r="G322" s="4"/>
      <c r="H322" s="4" t="s">
        <v>2</v>
      </c>
      <c r="I322" s="4" t="s">
        <v>2</v>
      </c>
    </row>
    <row r="323" spans="2:9" ht="15">
      <c r="B323" s="2" t="s">
        <v>123</v>
      </c>
      <c r="E323" s="1">
        <f>E320+E321</f>
        <v>300</v>
      </c>
      <c r="F323" s="1">
        <f>F320+F321</f>
        <v>300</v>
      </c>
      <c r="G323" s="1">
        <v>300</v>
      </c>
      <c r="H323" s="21">
        <f>H320+H321</f>
        <v>350</v>
      </c>
      <c r="I323" s="21">
        <f>I320+I321</f>
        <v>350</v>
      </c>
    </row>
    <row r="326" spans="1:2" ht="15">
      <c r="A326" s="2" t="s">
        <v>49</v>
      </c>
      <c r="B326" s="2" t="s">
        <v>281</v>
      </c>
    </row>
    <row r="327" spans="2:9" ht="15">
      <c r="B327" s="2" t="s">
        <v>211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</row>
    <row r="328" spans="2:9" ht="15">
      <c r="B328" s="2" t="s">
        <v>273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</row>
    <row r="329" spans="2:9" ht="15">
      <c r="B329" s="2" t="s">
        <v>458</v>
      </c>
      <c r="E329" s="1">
        <v>438</v>
      </c>
      <c r="F329" s="1">
        <v>229</v>
      </c>
      <c r="G329" s="1">
        <v>700</v>
      </c>
      <c r="H329" s="1">
        <v>700</v>
      </c>
      <c r="I329" s="1">
        <v>700</v>
      </c>
    </row>
    <row r="330" spans="2:9" ht="15">
      <c r="B330" s="2" t="s">
        <v>221</v>
      </c>
      <c r="E330" s="1">
        <v>2084</v>
      </c>
      <c r="F330" s="1">
        <v>2382</v>
      </c>
      <c r="G330" s="1">
        <v>3000</v>
      </c>
      <c r="H330" s="1">
        <v>3000</v>
      </c>
      <c r="I330" s="1">
        <v>3000</v>
      </c>
    </row>
    <row r="331" spans="2:9" ht="15">
      <c r="B331" s="2" t="s">
        <v>204</v>
      </c>
      <c r="E331" s="1">
        <v>2952</v>
      </c>
      <c r="F331" s="1">
        <v>372</v>
      </c>
      <c r="G331" s="1">
        <v>3000</v>
      </c>
      <c r="H331" s="1">
        <v>3000</v>
      </c>
      <c r="I331" s="45">
        <v>2500</v>
      </c>
    </row>
    <row r="332" spans="2:9" ht="15">
      <c r="B332" s="19" t="s">
        <v>498</v>
      </c>
      <c r="E332" s="1">
        <v>5351</v>
      </c>
      <c r="F332" s="1">
        <v>6476</v>
      </c>
      <c r="G332" s="1">
        <v>6400</v>
      </c>
      <c r="H332" s="21">
        <v>7500</v>
      </c>
      <c r="I332" s="1">
        <v>7500</v>
      </c>
    </row>
    <row r="333" spans="2:9" ht="15">
      <c r="B333" s="19" t="s">
        <v>17</v>
      </c>
      <c r="E333" s="20" t="s">
        <v>17</v>
      </c>
      <c r="F333" s="20" t="s">
        <v>17</v>
      </c>
      <c r="G333" s="20"/>
      <c r="H333" s="20" t="s">
        <v>17</v>
      </c>
      <c r="I333" s="20" t="s">
        <v>17</v>
      </c>
    </row>
    <row r="334" spans="2:9" ht="15">
      <c r="B334" s="2" t="s">
        <v>123</v>
      </c>
      <c r="E334" s="1">
        <f>SUM(E326:E332)</f>
        <v>10825</v>
      </c>
      <c r="F334" s="1">
        <f>SUM(F326:F332)</f>
        <v>9459</v>
      </c>
      <c r="G334" s="1">
        <v>13100</v>
      </c>
      <c r="H334" s="21">
        <f>SUM(H326:H332)</f>
        <v>14200</v>
      </c>
      <c r="I334" s="45">
        <f>SUM(I326:I332)</f>
        <v>13700</v>
      </c>
    </row>
    <row r="335" ht="15">
      <c r="B335" s="2" t="s">
        <v>17</v>
      </c>
    </row>
    <row r="337" spans="1:2" ht="15">
      <c r="A337" s="2" t="s">
        <v>50</v>
      </c>
      <c r="B337" s="2" t="s">
        <v>282</v>
      </c>
    </row>
    <row r="338" spans="2:9" ht="15">
      <c r="B338" s="2" t="s">
        <v>188</v>
      </c>
      <c r="E338" s="1">
        <v>6908</v>
      </c>
      <c r="F338" s="19">
        <v>5246</v>
      </c>
      <c r="G338" s="19">
        <v>2986</v>
      </c>
      <c r="H338" s="21">
        <v>3076</v>
      </c>
      <c r="I338" s="21">
        <v>3076</v>
      </c>
    </row>
    <row r="339" spans="2:9" ht="15">
      <c r="B339" s="2" t="s">
        <v>197</v>
      </c>
      <c r="E339" s="1">
        <v>2025</v>
      </c>
      <c r="F339" s="19">
        <v>2060</v>
      </c>
      <c r="G339" s="19">
        <v>3760</v>
      </c>
      <c r="H339" s="1">
        <v>3760</v>
      </c>
      <c r="I339" s="1">
        <v>3760</v>
      </c>
    </row>
    <row r="340" spans="2:9" ht="15">
      <c r="B340" s="2" t="s">
        <v>283</v>
      </c>
      <c r="E340" s="1">
        <v>1521</v>
      </c>
      <c r="F340" s="19">
        <v>1386</v>
      </c>
      <c r="G340" s="19">
        <v>3760</v>
      </c>
      <c r="H340" s="1">
        <v>3760</v>
      </c>
      <c r="I340" s="1">
        <v>3760</v>
      </c>
    </row>
    <row r="341" spans="2:9" ht="15">
      <c r="B341" s="2" t="s">
        <v>284</v>
      </c>
      <c r="C341" s="1" t="s">
        <v>489</v>
      </c>
      <c r="E341" s="1">
        <v>500</v>
      </c>
      <c r="F341" s="19">
        <v>500</v>
      </c>
      <c r="G341" s="19">
        <v>500</v>
      </c>
      <c r="H341" s="1">
        <v>500</v>
      </c>
      <c r="I341" s="1">
        <v>500</v>
      </c>
    </row>
    <row r="342" spans="2:9" ht="15">
      <c r="B342" s="2" t="s">
        <v>285</v>
      </c>
      <c r="E342" s="1">
        <v>1000</v>
      </c>
      <c r="F342" s="19">
        <v>2775</v>
      </c>
      <c r="G342" s="19">
        <v>1000</v>
      </c>
      <c r="H342" s="1">
        <v>2000</v>
      </c>
      <c r="I342" s="1">
        <v>2000</v>
      </c>
    </row>
    <row r="343" spans="2:9" ht="15">
      <c r="B343" s="2" t="s">
        <v>488</v>
      </c>
      <c r="E343" s="1">
        <v>200</v>
      </c>
      <c r="F343" s="19">
        <v>0</v>
      </c>
      <c r="G343" s="19">
        <v>200</v>
      </c>
      <c r="H343" s="1">
        <v>200</v>
      </c>
      <c r="I343" s="1">
        <v>200</v>
      </c>
    </row>
    <row r="344" spans="2:9" ht="15">
      <c r="B344" s="2" t="s">
        <v>204</v>
      </c>
      <c r="E344" s="1">
        <v>6843</v>
      </c>
      <c r="F344" s="19">
        <v>6000</v>
      </c>
      <c r="G344" s="19">
        <v>7000</v>
      </c>
      <c r="H344" s="45">
        <v>6500</v>
      </c>
      <c r="I344" s="45">
        <v>6500</v>
      </c>
    </row>
    <row r="345" spans="2:9" ht="15">
      <c r="B345" s="2" t="s">
        <v>492</v>
      </c>
      <c r="E345" s="1">
        <v>100</v>
      </c>
      <c r="F345" s="19">
        <v>0</v>
      </c>
      <c r="G345" s="19">
        <v>100</v>
      </c>
      <c r="H345" s="45">
        <v>0</v>
      </c>
      <c r="I345" s="19">
        <v>0</v>
      </c>
    </row>
    <row r="346" spans="2:9" ht="15">
      <c r="B346" s="19" t="s">
        <v>506</v>
      </c>
      <c r="E346" s="1">
        <v>0</v>
      </c>
      <c r="F346" s="19">
        <v>0</v>
      </c>
      <c r="G346" s="19">
        <v>300</v>
      </c>
      <c r="H346" s="19">
        <v>300</v>
      </c>
      <c r="I346" s="19">
        <v>300</v>
      </c>
    </row>
    <row r="347" spans="5:9" ht="15">
      <c r="E347" s="4" t="s">
        <v>2</v>
      </c>
      <c r="F347" s="39" t="s">
        <v>2</v>
      </c>
      <c r="G347" s="39"/>
      <c r="H347" s="4" t="s">
        <v>2</v>
      </c>
      <c r="I347" s="4" t="s">
        <v>2</v>
      </c>
    </row>
    <row r="348" spans="2:9" ht="15">
      <c r="B348" s="2" t="s">
        <v>123</v>
      </c>
      <c r="E348" s="1">
        <f>SUM(E337:E345)</f>
        <v>19097</v>
      </c>
      <c r="F348" s="19">
        <f>SUM(F338:F346)</f>
        <v>17967</v>
      </c>
      <c r="G348" s="19">
        <v>19606</v>
      </c>
      <c r="H348" s="21">
        <f>SUM(H337:H346)</f>
        <v>20096</v>
      </c>
      <c r="I348" s="21">
        <f>SUM(I337:I346)</f>
        <v>20096</v>
      </c>
    </row>
    <row r="349" ht="15">
      <c r="I349" s="21"/>
    </row>
    <row r="350" ht="15">
      <c r="I350" s="21"/>
    </row>
    <row r="351" spans="1:9" ht="15">
      <c r="A351" s="2" t="s">
        <v>51</v>
      </c>
      <c r="E351" s="1">
        <f>E256+E266+E275+E285+E298+E310+E316+E323+E334+E348</f>
        <v>166996</v>
      </c>
      <c r="F351" s="1">
        <f>F256+F266+F275+F285+F298+F310+F316+F323+F334+F348</f>
        <v>167804</v>
      </c>
      <c r="G351" s="1">
        <v>200906</v>
      </c>
      <c r="H351" s="21">
        <f>H256+H266+H275+H285+H298+H310+H316+H323+H334+H348</f>
        <v>215841</v>
      </c>
      <c r="I351" s="45">
        <f>I256+I266+I275+I285+I298+I310+I316+I323+I334+I348</f>
        <v>213341</v>
      </c>
    </row>
    <row r="353" ht="15">
      <c r="A353" s="2" t="s">
        <v>52</v>
      </c>
    </row>
    <row r="355" spans="1:2" ht="15">
      <c r="A355" s="2" t="s">
        <v>53</v>
      </c>
      <c r="B355" s="2" t="s">
        <v>286</v>
      </c>
    </row>
    <row r="356" spans="2:9" ht="15">
      <c r="B356" s="2" t="s">
        <v>188</v>
      </c>
      <c r="E356" s="1">
        <v>1340</v>
      </c>
      <c r="F356" s="1">
        <v>785</v>
      </c>
      <c r="G356" s="1">
        <v>1920</v>
      </c>
      <c r="H356" s="1">
        <v>1920</v>
      </c>
      <c r="I356" s="1">
        <v>1920</v>
      </c>
    </row>
    <row r="357" spans="2:9" ht="15">
      <c r="B357" s="16" t="s">
        <v>537</v>
      </c>
      <c r="H357" s="21">
        <v>100</v>
      </c>
      <c r="I357" s="21">
        <v>100</v>
      </c>
    </row>
    <row r="358" spans="2:9" ht="15">
      <c r="B358" s="2" t="s">
        <v>189</v>
      </c>
      <c r="E358" s="1">
        <v>529</v>
      </c>
      <c r="F358" s="1">
        <v>190</v>
      </c>
      <c r="G358" s="1">
        <v>600</v>
      </c>
      <c r="H358" s="1">
        <v>600</v>
      </c>
      <c r="I358" s="1">
        <v>600</v>
      </c>
    </row>
    <row r="359" spans="5:9" ht="15">
      <c r="E359" s="4" t="s">
        <v>2</v>
      </c>
      <c r="F359" s="4" t="s">
        <v>2</v>
      </c>
      <c r="G359" s="4"/>
      <c r="H359" s="4" t="s">
        <v>2</v>
      </c>
      <c r="I359" s="4" t="s">
        <v>2</v>
      </c>
    </row>
    <row r="360" spans="2:9" ht="15">
      <c r="B360" s="2" t="s">
        <v>123</v>
      </c>
      <c r="E360" s="1">
        <f>SUM(E356:E358)</f>
        <v>1869</v>
      </c>
      <c r="F360" s="1">
        <f>SUM(F356:F358)</f>
        <v>975</v>
      </c>
      <c r="G360" s="1">
        <v>2520</v>
      </c>
      <c r="H360" s="1">
        <f>SUM(H356:H358)</f>
        <v>2620</v>
      </c>
      <c r="I360" s="21">
        <f>SUM(I356:I358)</f>
        <v>2620</v>
      </c>
    </row>
    <row r="363" spans="1:2" ht="15">
      <c r="A363" s="2" t="s">
        <v>54</v>
      </c>
      <c r="B363" s="2" t="s">
        <v>287</v>
      </c>
    </row>
    <row r="364" spans="2:9" ht="15">
      <c r="B364" s="2" t="s">
        <v>188</v>
      </c>
      <c r="E364" s="1">
        <v>1355</v>
      </c>
      <c r="F364" s="1">
        <v>930</v>
      </c>
      <c r="G364" s="1">
        <v>1920</v>
      </c>
      <c r="H364" s="1">
        <v>1920</v>
      </c>
      <c r="I364" s="1">
        <v>1920</v>
      </c>
    </row>
    <row r="365" spans="2:9" ht="15">
      <c r="B365" s="16" t="s">
        <v>537</v>
      </c>
      <c r="H365" s="21">
        <v>100</v>
      </c>
      <c r="I365" s="21">
        <v>100</v>
      </c>
    </row>
    <row r="366" spans="2:9" ht="15">
      <c r="B366" s="2" t="s">
        <v>189</v>
      </c>
      <c r="E366" s="1">
        <v>82</v>
      </c>
      <c r="F366" s="1">
        <v>190</v>
      </c>
      <c r="G366" s="1">
        <v>700</v>
      </c>
      <c r="H366" s="1">
        <v>600</v>
      </c>
      <c r="I366" s="1">
        <v>600</v>
      </c>
    </row>
    <row r="367" spans="5:9" ht="15">
      <c r="E367" s="4" t="s">
        <v>2</v>
      </c>
      <c r="F367" s="4" t="s">
        <v>2</v>
      </c>
      <c r="G367" s="4"/>
      <c r="H367" s="4" t="s">
        <v>2</v>
      </c>
      <c r="I367" s="4" t="s">
        <v>2</v>
      </c>
    </row>
    <row r="368" spans="2:9" ht="15">
      <c r="B368" s="2" t="s">
        <v>123</v>
      </c>
      <c r="E368" s="1">
        <f>SUM(E364:E366)</f>
        <v>1437</v>
      </c>
      <c r="F368" s="1">
        <f>SUM(F364:F366)</f>
        <v>1120</v>
      </c>
      <c r="G368" s="1">
        <v>2620</v>
      </c>
      <c r="H368" s="1">
        <f>SUM(H364:H366)</f>
        <v>2620</v>
      </c>
      <c r="I368" s="1">
        <f>SUM(I364:I366)</f>
        <v>2620</v>
      </c>
    </row>
    <row r="369" ht="15">
      <c r="B369" s="2"/>
    </row>
    <row r="371" spans="1:2" ht="15">
      <c r="A371" s="16" t="s">
        <v>538</v>
      </c>
      <c r="B371" s="16" t="s">
        <v>539</v>
      </c>
    </row>
    <row r="372" spans="2:9" ht="15">
      <c r="B372" s="16" t="s">
        <v>188</v>
      </c>
      <c r="E372" s="1">
        <v>0</v>
      </c>
      <c r="F372" s="1">
        <v>0</v>
      </c>
      <c r="G372" s="1">
        <v>0</v>
      </c>
      <c r="H372" s="21">
        <v>1920</v>
      </c>
      <c r="I372" s="21">
        <v>1920</v>
      </c>
    </row>
    <row r="373" spans="2:9" ht="15">
      <c r="B373" s="16" t="s">
        <v>189</v>
      </c>
      <c r="E373" s="1">
        <v>0</v>
      </c>
      <c r="F373" s="1">
        <v>0</v>
      </c>
      <c r="G373" s="1">
        <v>0</v>
      </c>
      <c r="H373" s="21">
        <v>500</v>
      </c>
      <c r="I373" s="21">
        <v>500</v>
      </c>
    </row>
    <row r="374" spans="2:9" ht="15">
      <c r="B374" s="16" t="s">
        <v>192</v>
      </c>
      <c r="E374" s="1">
        <v>0</v>
      </c>
      <c r="F374" s="1">
        <v>0</v>
      </c>
      <c r="G374" s="1">
        <v>0</v>
      </c>
      <c r="H374" s="21">
        <v>100</v>
      </c>
      <c r="I374" s="21">
        <v>100</v>
      </c>
    </row>
    <row r="375" spans="5:9" ht="15">
      <c r="E375" s="16" t="s">
        <v>540</v>
      </c>
      <c r="F375" s="16" t="s">
        <v>511</v>
      </c>
      <c r="G375" s="16" t="s">
        <v>511</v>
      </c>
      <c r="H375" s="16" t="s">
        <v>511</v>
      </c>
      <c r="I375" s="21" t="s">
        <v>541</v>
      </c>
    </row>
    <row r="376" spans="2:9" ht="15">
      <c r="B376" s="16" t="s">
        <v>123</v>
      </c>
      <c r="E376" s="1">
        <v>0</v>
      </c>
      <c r="F376" s="1">
        <v>0</v>
      </c>
      <c r="G376" s="1">
        <v>0</v>
      </c>
      <c r="H376" s="21">
        <f>SUM(H372:H374)</f>
        <v>2520</v>
      </c>
      <c r="I376" s="21">
        <f>SUM(I372:I375)</f>
        <v>2520</v>
      </c>
    </row>
    <row r="377" ht="15">
      <c r="B377" s="16"/>
    </row>
    <row r="379" spans="1:2" ht="15">
      <c r="A379" s="2" t="s">
        <v>55</v>
      </c>
      <c r="B379" s="2" t="s">
        <v>290</v>
      </c>
    </row>
    <row r="380" spans="2:9" ht="15">
      <c r="B380" s="2" t="s">
        <v>188</v>
      </c>
      <c r="E380" s="1">
        <v>24044</v>
      </c>
      <c r="F380" s="19">
        <v>24811</v>
      </c>
      <c r="G380" s="19">
        <v>28426</v>
      </c>
      <c r="H380" s="21">
        <v>29281</v>
      </c>
      <c r="I380" s="21">
        <v>29281</v>
      </c>
    </row>
    <row r="381" spans="2:9" ht="15">
      <c r="B381" s="2" t="s">
        <v>218</v>
      </c>
      <c r="E381" s="1">
        <v>11394</v>
      </c>
      <c r="F381" s="19">
        <v>14291</v>
      </c>
      <c r="G381" s="19">
        <v>15000</v>
      </c>
      <c r="H381" s="43">
        <v>15000</v>
      </c>
      <c r="I381" s="43">
        <v>15000</v>
      </c>
    </row>
    <row r="382" spans="2:9" ht="15">
      <c r="B382" s="2" t="s">
        <v>219</v>
      </c>
      <c r="E382" s="1">
        <v>0</v>
      </c>
      <c r="F382" s="19">
        <v>486</v>
      </c>
      <c r="G382" s="19">
        <v>1410</v>
      </c>
      <c r="H382" s="1">
        <v>1410</v>
      </c>
      <c r="I382" s="1">
        <v>1410</v>
      </c>
    </row>
    <row r="383" spans="2:9" ht="15">
      <c r="B383" s="2" t="s">
        <v>291</v>
      </c>
      <c r="E383" s="1">
        <v>2658</v>
      </c>
      <c r="F383" s="19">
        <v>1815</v>
      </c>
      <c r="G383" s="19">
        <v>3000</v>
      </c>
      <c r="H383" s="19">
        <v>3000</v>
      </c>
      <c r="I383" s="19">
        <v>3000</v>
      </c>
    </row>
    <row r="384" spans="2:9" ht="15">
      <c r="B384" s="2" t="s">
        <v>221</v>
      </c>
      <c r="E384" s="1">
        <v>683</v>
      </c>
      <c r="F384" s="19">
        <v>2674</v>
      </c>
      <c r="G384" s="19">
        <v>2680</v>
      </c>
      <c r="H384" s="1">
        <v>2680</v>
      </c>
      <c r="I384" s="1">
        <v>2680</v>
      </c>
    </row>
    <row r="385" spans="2:9" ht="15">
      <c r="B385" s="2" t="s">
        <v>471</v>
      </c>
      <c r="E385" s="1">
        <v>33231</v>
      </c>
      <c r="F385" s="19">
        <v>27927</v>
      </c>
      <c r="G385" s="19">
        <v>37000</v>
      </c>
      <c r="H385" s="1">
        <v>37000</v>
      </c>
      <c r="I385" s="1">
        <v>37000</v>
      </c>
    </row>
    <row r="386" spans="2:9" ht="15">
      <c r="B386" s="2" t="s">
        <v>292</v>
      </c>
      <c r="E386" s="1">
        <v>1896</v>
      </c>
      <c r="F386" s="19">
        <v>549</v>
      </c>
      <c r="G386" s="19">
        <v>3120</v>
      </c>
      <c r="H386" s="1">
        <v>3120</v>
      </c>
      <c r="I386" s="1">
        <v>3120</v>
      </c>
    </row>
    <row r="387" spans="2:9" ht="15">
      <c r="B387" s="2" t="s">
        <v>204</v>
      </c>
      <c r="E387" s="1">
        <v>775</v>
      </c>
      <c r="F387" s="19">
        <v>0</v>
      </c>
      <c r="G387" s="19">
        <v>1340</v>
      </c>
      <c r="H387" s="1">
        <v>1340</v>
      </c>
      <c r="I387" s="1">
        <v>1340</v>
      </c>
    </row>
    <row r="388" spans="5:9" ht="15">
      <c r="E388" s="4" t="s">
        <v>2</v>
      </c>
      <c r="F388" s="39" t="s">
        <v>2</v>
      </c>
      <c r="G388" s="39"/>
      <c r="H388" s="39" t="s">
        <v>2</v>
      </c>
      <c r="I388" s="39" t="s">
        <v>2</v>
      </c>
    </row>
    <row r="389" spans="2:9" ht="15">
      <c r="B389" s="2" t="s">
        <v>123</v>
      </c>
      <c r="E389" s="1">
        <f>SUM(E380:E387)</f>
        <v>74681</v>
      </c>
      <c r="F389" s="19">
        <f>SUM(F380:F387)</f>
        <v>72553</v>
      </c>
      <c r="G389" s="19">
        <v>91976</v>
      </c>
      <c r="H389" s="21">
        <f>SUM(H380:H387)</f>
        <v>92831</v>
      </c>
      <c r="I389" s="21">
        <f>SUM(I380:I387)</f>
        <v>92831</v>
      </c>
    </row>
    <row r="392" spans="1:9" ht="15">
      <c r="A392" s="2" t="s">
        <v>56</v>
      </c>
      <c r="B392" s="2" t="s">
        <v>293</v>
      </c>
      <c r="I392" s="21"/>
    </row>
    <row r="393" spans="2:9" ht="15">
      <c r="B393" s="2" t="s">
        <v>188</v>
      </c>
      <c r="E393" s="1">
        <v>18016</v>
      </c>
      <c r="F393" s="19">
        <v>23774</v>
      </c>
      <c r="G393" s="19">
        <v>19061</v>
      </c>
      <c r="H393" s="21">
        <v>24401</v>
      </c>
      <c r="I393" s="21">
        <v>24401</v>
      </c>
    </row>
    <row r="394" spans="2:9" ht="15">
      <c r="B394" s="2" t="s">
        <v>276</v>
      </c>
      <c r="E394" s="1">
        <v>2766</v>
      </c>
      <c r="F394" s="19">
        <v>1254</v>
      </c>
      <c r="G394" s="19">
        <v>6000</v>
      </c>
      <c r="H394" s="1">
        <v>6000</v>
      </c>
      <c r="I394" s="1">
        <v>6000</v>
      </c>
    </row>
    <row r="395" spans="2:9" ht="15">
      <c r="B395" s="2" t="s">
        <v>204</v>
      </c>
      <c r="E395" s="1">
        <v>666</v>
      </c>
      <c r="F395" s="19">
        <v>84</v>
      </c>
      <c r="G395" s="19">
        <v>1000</v>
      </c>
      <c r="H395" s="1">
        <v>1000</v>
      </c>
      <c r="I395" s="1">
        <v>1000</v>
      </c>
    </row>
    <row r="396" spans="5:9" ht="15">
      <c r="E396" s="4" t="s">
        <v>2</v>
      </c>
      <c r="F396" s="39" t="s">
        <v>2</v>
      </c>
      <c r="G396" s="39"/>
      <c r="H396" s="4" t="s">
        <v>2</v>
      </c>
      <c r="I396" s="4" t="s">
        <v>2</v>
      </c>
    </row>
    <row r="397" spans="2:9" ht="15">
      <c r="B397" s="2" t="s">
        <v>123</v>
      </c>
      <c r="E397" s="1">
        <f>SUM(E392:E395)</f>
        <v>21448</v>
      </c>
      <c r="F397" s="19">
        <f>SUM(F392:F395)</f>
        <v>25112</v>
      </c>
      <c r="G397" s="19">
        <v>26061</v>
      </c>
      <c r="H397" s="21">
        <f>SUM(H392:H395)</f>
        <v>31401</v>
      </c>
      <c r="I397" s="21">
        <f>SUM(I392:I395)</f>
        <v>31401</v>
      </c>
    </row>
    <row r="399" spans="1:2" ht="15">
      <c r="A399" s="2" t="s">
        <v>57</v>
      </c>
      <c r="B399" s="2" t="s">
        <v>294</v>
      </c>
    </row>
    <row r="400" spans="2:9" ht="15">
      <c r="B400" s="2" t="s">
        <v>188</v>
      </c>
      <c r="E400" s="1">
        <v>20391</v>
      </c>
      <c r="F400" s="19">
        <v>19893</v>
      </c>
      <c r="G400" s="19">
        <v>24192</v>
      </c>
      <c r="H400" s="21">
        <v>24920</v>
      </c>
      <c r="I400" s="21">
        <v>24920</v>
      </c>
    </row>
    <row r="401" spans="2:9" ht="15">
      <c r="B401" s="2" t="s">
        <v>295</v>
      </c>
      <c r="E401" s="1">
        <v>682</v>
      </c>
      <c r="F401" s="19">
        <v>771</v>
      </c>
      <c r="G401" s="19">
        <v>2230</v>
      </c>
      <c r="H401" s="1">
        <v>2230</v>
      </c>
      <c r="I401" s="1">
        <v>2230</v>
      </c>
    </row>
    <row r="402" spans="2:9" ht="15">
      <c r="B402" s="2" t="s">
        <v>296</v>
      </c>
      <c r="E402" s="1">
        <v>0</v>
      </c>
      <c r="F402" s="19">
        <v>137</v>
      </c>
      <c r="G402" s="19">
        <v>1400</v>
      </c>
      <c r="H402" s="1">
        <v>1400</v>
      </c>
      <c r="I402" s="1">
        <v>1400</v>
      </c>
    </row>
    <row r="403" spans="2:9" ht="15">
      <c r="B403" s="2" t="s">
        <v>204</v>
      </c>
      <c r="E403" s="1">
        <v>515</v>
      </c>
      <c r="F403" s="19">
        <v>65</v>
      </c>
      <c r="G403" s="19">
        <v>940</v>
      </c>
      <c r="H403" s="1">
        <v>940</v>
      </c>
      <c r="I403" s="1">
        <v>940</v>
      </c>
    </row>
    <row r="404" spans="5:9" ht="15">
      <c r="E404" s="4" t="s">
        <v>2</v>
      </c>
      <c r="F404" s="39" t="s">
        <v>2</v>
      </c>
      <c r="G404" s="39"/>
      <c r="H404" s="4" t="s">
        <v>2</v>
      </c>
      <c r="I404" s="4" t="s">
        <v>2</v>
      </c>
    </row>
    <row r="405" spans="2:9" ht="15">
      <c r="B405" s="2" t="s">
        <v>123</v>
      </c>
      <c r="E405" s="1">
        <f>SUM(E400:E403)</f>
        <v>21588</v>
      </c>
      <c r="F405" s="19">
        <f>SUM(F400:F403)</f>
        <v>20866</v>
      </c>
      <c r="G405" s="19">
        <v>28762</v>
      </c>
      <c r="H405" s="21">
        <f>SUM(H400:H403)</f>
        <v>29490</v>
      </c>
      <c r="I405" s="21">
        <f>SUM(I400:I403)</f>
        <v>29490</v>
      </c>
    </row>
    <row r="407" spans="1:2" ht="15">
      <c r="A407" s="2" t="s">
        <v>58</v>
      </c>
      <c r="B407" s="2" t="s">
        <v>297</v>
      </c>
    </row>
    <row r="408" spans="1:9" ht="15">
      <c r="A408" s="2"/>
      <c r="B408" s="2" t="s">
        <v>456</v>
      </c>
      <c r="E408" s="1">
        <v>20434</v>
      </c>
      <c r="F408" s="19">
        <v>11078</v>
      </c>
      <c r="G408" s="19">
        <v>23920</v>
      </c>
      <c r="H408" s="21">
        <v>23920</v>
      </c>
      <c r="I408" s="21">
        <v>23920</v>
      </c>
    </row>
    <row r="409" spans="1:9" ht="15">
      <c r="A409" s="2"/>
      <c r="B409" s="2" t="s">
        <v>197</v>
      </c>
      <c r="E409" s="1">
        <v>0</v>
      </c>
      <c r="F409" s="19">
        <v>0</v>
      </c>
      <c r="G409" s="19">
        <v>0</v>
      </c>
      <c r="H409" s="1">
        <v>0</v>
      </c>
      <c r="I409" s="1">
        <v>0</v>
      </c>
    </row>
    <row r="410" spans="2:9" ht="15">
      <c r="B410" s="2" t="s">
        <v>487</v>
      </c>
      <c r="E410" s="1">
        <v>5498</v>
      </c>
      <c r="F410" s="19">
        <v>4950</v>
      </c>
      <c r="G410" s="19">
        <v>4500</v>
      </c>
      <c r="H410" s="21">
        <v>5500</v>
      </c>
      <c r="I410" s="45">
        <v>4500</v>
      </c>
    </row>
    <row r="411" spans="2:9" ht="15">
      <c r="B411" s="2" t="s">
        <v>459</v>
      </c>
      <c r="E411" s="1">
        <v>1499</v>
      </c>
      <c r="F411" s="19">
        <v>1800</v>
      </c>
      <c r="G411" s="19">
        <v>1000</v>
      </c>
      <c r="H411" s="21">
        <v>1500</v>
      </c>
      <c r="I411" s="45">
        <v>1000</v>
      </c>
    </row>
    <row r="412" spans="2:9" ht="15">
      <c r="B412" s="2" t="s">
        <v>460</v>
      </c>
      <c r="E412" s="1">
        <v>6500</v>
      </c>
      <c r="F412" s="19">
        <v>5366</v>
      </c>
      <c r="G412" s="19">
        <v>6500</v>
      </c>
      <c r="H412" s="43">
        <v>6500</v>
      </c>
      <c r="I412" s="43">
        <v>6500</v>
      </c>
    </row>
    <row r="413" spans="2:9" ht="15">
      <c r="B413" s="2" t="s">
        <v>461</v>
      </c>
      <c r="E413" s="1">
        <v>465</v>
      </c>
      <c r="F413" s="19">
        <v>200</v>
      </c>
      <c r="G413" s="19">
        <v>470</v>
      </c>
      <c r="H413" s="43">
        <v>470</v>
      </c>
      <c r="I413" s="43">
        <v>470</v>
      </c>
    </row>
    <row r="414" spans="2:9" ht="15">
      <c r="B414" s="2" t="s">
        <v>462</v>
      </c>
      <c r="E414" s="1">
        <v>370</v>
      </c>
      <c r="F414" s="19">
        <v>423</v>
      </c>
      <c r="G414" s="19">
        <v>470</v>
      </c>
      <c r="H414" s="43">
        <v>470</v>
      </c>
      <c r="I414" s="43">
        <v>470</v>
      </c>
    </row>
    <row r="415" spans="2:9" ht="15">
      <c r="B415" s="2" t="s">
        <v>463</v>
      </c>
      <c r="E415" s="1">
        <v>227</v>
      </c>
      <c r="F415" s="19">
        <v>576</v>
      </c>
      <c r="G415" s="19">
        <v>640</v>
      </c>
      <c r="H415" s="43">
        <v>640</v>
      </c>
      <c r="I415" s="43">
        <v>640</v>
      </c>
    </row>
    <row r="416" spans="2:9" ht="15">
      <c r="B416" s="2" t="s">
        <v>204</v>
      </c>
      <c r="E416" s="1">
        <v>1500</v>
      </c>
      <c r="F416" s="19">
        <v>1087</v>
      </c>
      <c r="G416" s="19">
        <v>1500</v>
      </c>
      <c r="H416" s="43">
        <v>1500</v>
      </c>
      <c r="I416" s="43">
        <v>1500</v>
      </c>
    </row>
    <row r="417" spans="5:9" ht="15">
      <c r="E417" s="2" t="s">
        <v>422</v>
      </c>
      <c r="F417" s="19" t="s">
        <v>422</v>
      </c>
      <c r="G417" s="19"/>
      <c r="H417" s="2" t="s">
        <v>422</v>
      </c>
      <c r="I417" s="2" t="s">
        <v>422</v>
      </c>
    </row>
    <row r="418" spans="2:9" ht="15">
      <c r="B418" s="2" t="s">
        <v>123</v>
      </c>
      <c r="E418" s="1">
        <f>SUM(E408:E416)</f>
        <v>36493</v>
      </c>
      <c r="F418" s="19">
        <f>SUM(F408:F416)</f>
        <v>25480</v>
      </c>
      <c r="G418" s="19">
        <v>39000</v>
      </c>
      <c r="H418" s="21">
        <f>SUM(H408:H416)</f>
        <v>40500</v>
      </c>
      <c r="I418" s="45">
        <f>SUM(I408:I416)</f>
        <v>39000</v>
      </c>
    </row>
    <row r="420" spans="1:9" ht="15">
      <c r="A420" s="2" t="s">
        <v>59</v>
      </c>
      <c r="B420" s="2" t="s">
        <v>298</v>
      </c>
      <c r="I420" s="21"/>
    </row>
    <row r="421" spans="2:9" ht="15">
      <c r="B421" s="2" t="s">
        <v>188</v>
      </c>
      <c r="E421" s="1">
        <v>7327</v>
      </c>
      <c r="F421" s="19">
        <v>7608</v>
      </c>
      <c r="G421" s="19">
        <v>5036</v>
      </c>
      <c r="H421" s="21">
        <v>5188</v>
      </c>
      <c r="I421" s="21">
        <v>5188</v>
      </c>
    </row>
    <row r="422" spans="2:9" ht="15">
      <c r="B422" s="2" t="s">
        <v>299</v>
      </c>
      <c r="E422" s="1">
        <v>5815</v>
      </c>
      <c r="F422" s="19">
        <v>5470</v>
      </c>
      <c r="G422" s="19">
        <v>6000</v>
      </c>
      <c r="H422" s="1">
        <v>6000</v>
      </c>
      <c r="I422" s="1">
        <v>6000</v>
      </c>
    </row>
    <row r="423" spans="2:9" ht="15">
      <c r="B423" s="2" t="s">
        <v>464</v>
      </c>
      <c r="E423" s="1">
        <v>4980</v>
      </c>
      <c r="F423" s="19">
        <v>4800</v>
      </c>
      <c r="G423" s="19">
        <v>5000</v>
      </c>
      <c r="H423" s="1">
        <v>5000</v>
      </c>
      <c r="I423" s="1">
        <v>5000</v>
      </c>
    </row>
    <row r="424" spans="2:9" ht="15">
      <c r="B424" s="2" t="s">
        <v>300</v>
      </c>
      <c r="E424" s="1">
        <v>1540</v>
      </c>
      <c r="F424" s="19">
        <v>38</v>
      </c>
      <c r="G424" s="19">
        <v>1880</v>
      </c>
      <c r="H424" s="1">
        <v>1880</v>
      </c>
      <c r="I424" s="1">
        <v>1880</v>
      </c>
    </row>
    <row r="425" spans="2:9" ht="15">
      <c r="B425" s="2" t="s">
        <v>289</v>
      </c>
      <c r="E425" s="1">
        <v>1232</v>
      </c>
      <c r="F425" s="19">
        <v>0</v>
      </c>
      <c r="G425" s="19">
        <v>1340</v>
      </c>
      <c r="H425" s="1">
        <v>1340</v>
      </c>
      <c r="I425" s="1">
        <v>1340</v>
      </c>
    </row>
    <row r="426" spans="2:9" ht="15">
      <c r="B426" s="2" t="s">
        <v>204</v>
      </c>
      <c r="E426" s="1">
        <v>352</v>
      </c>
      <c r="F426" s="19">
        <v>0</v>
      </c>
      <c r="G426" s="19">
        <v>1340</v>
      </c>
      <c r="H426" s="1">
        <v>1340</v>
      </c>
      <c r="I426" s="1">
        <v>1340</v>
      </c>
    </row>
    <row r="427" spans="5:9" ht="15">
      <c r="E427" s="4" t="s">
        <v>2</v>
      </c>
      <c r="F427" s="39" t="s">
        <v>2</v>
      </c>
      <c r="G427" s="39"/>
      <c r="H427" s="4" t="s">
        <v>2</v>
      </c>
      <c r="I427" s="4" t="s">
        <v>2</v>
      </c>
    </row>
    <row r="428" spans="2:9" ht="15">
      <c r="B428" s="2" t="s">
        <v>123</v>
      </c>
      <c r="E428" s="1">
        <f>SUM(E421:E426)</f>
        <v>21246</v>
      </c>
      <c r="F428" s="19">
        <f>SUM(F421:F426)</f>
        <v>17916</v>
      </c>
      <c r="G428" s="19">
        <v>20596</v>
      </c>
      <c r="H428" s="21">
        <f>SUM(H421:H426)</f>
        <v>20748</v>
      </c>
      <c r="I428" s="21">
        <f>SUM(I421:I426)</f>
        <v>20748</v>
      </c>
    </row>
    <row r="430" spans="1:2" ht="15">
      <c r="A430" s="2" t="s">
        <v>60</v>
      </c>
      <c r="B430" s="2" t="s">
        <v>301</v>
      </c>
    </row>
    <row r="431" spans="2:9" ht="15">
      <c r="B431" s="2" t="s">
        <v>188</v>
      </c>
      <c r="E431" s="1">
        <v>5709</v>
      </c>
      <c r="F431" s="19">
        <v>5964</v>
      </c>
      <c r="G431" s="19">
        <v>5980</v>
      </c>
      <c r="H431" s="19">
        <v>5980</v>
      </c>
      <c r="I431" s="19">
        <v>5980</v>
      </c>
    </row>
    <row r="432" spans="2:9" ht="15">
      <c r="B432" s="2" t="s">
        <v>197</v>
      </c>
      <c r="E432" s="1">
        <v>449</v>
      </c>
      <c r="F432" s="19">
        <v>27</v>
      </c>
      <c r="G432" s="19">
        <v>715</v>
      </c>
      <c r="H432" s="19">
        <v>715</v>
      </c>
      <c r="I432" s="19">
        <v>715</v>
      </c>
    </row>
    <row r="433" spans="2:9" ht="15">
      <c r="B433" s="2" t="s">
        <v>189</v>
      </c>
      <c r="E433" s="1">
        <v>538</v>
      </c>
      <c r="F433" s="19">
        <v>0</v>
      </c>
      <c r="G433" s="19">
        <v>715</v>
      </c>
      <c r="H433" s="19">
        <v>715</v>
      </c>
      <c r="I433" s="19">
        <v>715</v>
      </c>
    </row>
    <row r="434" spans="5:9" ht="15">
      <c r="E434" s="4" t="s">
        <v>2</v>
      </c>
      <c r="F434" s="39" t="s">
        <v>2</v>
      </c>
      <c r="G434" s="39"/>
      <c r="H434" s="39" t="s">
        <v>2</v>
      </c>
      <c r="I434" s="39" t="s">
        <v>2</v>
      </c>
    </row>
    <row r="435" spans="2:9" ht="15">
      <c r="B435" s="2" t="s">
        <v>123</v>
      </c>
      <c r="E435" s="1">
        <f>SUM(E430:E433)</f>
        <v>6696</v>
      </c>
      <c r="F435" s="19">
        <f>SUM(F430:F433)</f>
        <v>5991</v>
      </c>
      <c r="G435" s="19">
        <v>7410</v>
      </c>
      <c r="H435" s="19">
        <f>SUM(H430:H433)</f>
        <v>7410</v>
      </c>
      <c r="I435" s="19">
        <f>SUM(I430:I433)</f>
        <v>7410</v>
      </c>
    </row>
    <row r="436" ht="15">
      <c r="I436" s="21"/>
    </row>
    <row r="437" spans="1:9" ht="15">
      <c r="A437" s="2" t="s">
        <v>61</v>
      </c>
      <c r="E437" s="1">
        <f>E360+E368+E389+E397+E405+E418+E428+E435</f>
        <v>185458</v>
      </c>
      <c r="F437" s="1">
        <f>F360+F368+F389+F397+F405+F418+F428+F435</f>
        <v>170013</v>
      </c>
      <c r="G437" s="1">
        <v>218945</v>
      </c>
      <c r="H437" s="21">
        <f>H360+H368+H376+H389+H397+H405+H418+H428+H435</f>
        <v>230140</v>
      </c>
      <c r="I437" s="45">
        <f>I360+I368+I389+I397+I405+I418+I428+I435</f>
        <v>226120</v>
      </c>
    </row>
    <row r="440" spans="1:9" ht="15">
      <c r="A440" s="5"/>
      <c r="B440" s="2" t="s">
        <v>90</v>
      </c>
      <c r="C440" s="5"/>
      <c r="D440" s="5"/>
      <c r="E440" s="5"/>
      <c r="F440" s="5"/>
      <c r="G440" s="5"/>
      <c r="H440" s="5"/>
      <c r="I440" s="5"/>
    </row>
    <row r="441" spans="1:9" ht="15">
      <c r="A441" s="2" t="s">
        <v>62</v>
      </c>
      <c r="B441" s="2" t="s">
        <v>302</v>
      </c>
      <c r="E441" s="1">
        <v>75875</v>
      </c>
      <c r="F441" s="19">
        <v>100652</v>
      </c>
      <c r="G441" s="19">
        <v>110080</v>
      </c>
      <c r="H441" s="45">
        <v>68927</v>
      </c>
      <c r="I441" s="45">
        <v>68927</v>
      </c>
    </row>
    <row r="442" spans="1:9" ht="15">
      <c r="A442" s="2" t="s">
        <v>63</v>
      </c>
      <c r="B442" s="2" t="s">
        <v>303</v>
      </c>
      <c r="E442" s="1">
        <v>40671</v>
      </c>
      <c r="F442" s="19">
        <v>43060</v>
      </c>
      <c r="G442" s="19">
        <v>43060</v>
      </c>
      <c r="H442" s="19">
        <v>43060</v>
      </c>
      <c r="I442" s="19">
        <v>43060</v>
      </c>
    </row>
    <row r="443" spans="1:9" ht="15">
      <c r="A443" s="2" t="s">
        <v>64</v>
      </c>
      <c r="B443" s="2" t="s">
        <v>304</v>
      </c>
      <c r="E443" s="1">
        <v>4284</v>
      </c>
      <c r="F443" s="19">
        <v>1377</v>
      </c>
      <c r="G443" s="19">
        <v>4500</v>
      </c>
      <c r="H443" s="19">
        <v>4500</v>
      </c>
      <c r="I443" s="19">
        <v>4500</v>
      </c>
    </row>
    <row r="444" spans="1:9" ht="15">
      <c r="A444" s="2" t="s">
        <v>65</v>
      </c>
      <c r="B444" s="2" t="s">
        <v>305</v>
      </c>
      <c r="E444" s="1">
        <v>4864</v>
      </c>
      <c r="F444" s="19">
        <v>5585</v>
      </c>
      <c r="G444" s="19">
        <v>5000</v>
      </c>
      <c r="H444" s="19">
        <v>5000</v>
      </c>
      <c r="I444" s="19">
        <v>5000</v>
      </c>
    </row>
    <row r="445" spans="1:9" ht="15">
      <c r="A445" s="2" t="s">
        <v>66</v>
      </c>
      <c r="B445" s="2" t="s">
        <v>306</v>
      </c>
      <c r="E445" s="1">
        <v>94198</v>
      </c>
      <c r="F445" s="19">
        <v>108896</v>
      </c>
      <c r="G445" s="19">
        <v>117855</v>
      </c>
      <c r="H445" s="45">
        <v>111000</v>
      </c>
      <c r="I445" s="45">
        <v>111000</v>
      </c>
    </row>
    <row r="446" spans="1:9" ht="15">
      <c r="A446" s="2" t="s">
        <v>66</v>
      </c>
      <c r="B446" s="2" t="s">
        <v>307</v>
      </c>
      <c r="E446" s="1">
        <v>27569</v>
      </c>
      <c r="F446" s="19">
        <v>23780</v>
      </c>
      <c r="G446" s="19">
        <v>23760</v>
      </c>
      <c r="H446" s="21">
        <v>32000</v>
      </c>
      <c r="I446" s="21">
        <v>32000</v>
      </c>
    </row>
    <row r="447" spans="1:9" ht="15">
      <c r="A447" s="2" t="s">
        <v>66</v>
      </c>
      <c r="B447" s="2" t="s">
        <v>308</v>
      </c>
      <c r="E447" s="1">
        <v>863</v>
      </c>
      <c r="F447" s="19">
        <v>251.8</v>
      </c>
      <c r="G447" s="19">
        <v>1200</v>
      </c>
      <c r="H447" s="19">
        <v>1200</v>
      </c>
      <c r="I447" s="19">
        <v>1200</v>
      </c>
    </row>
    <row r="448" spans="1:9" ht="15">
      <c r="A448" s="2" t="s">
        <v>67</v>
      </c>
      <c r="B448" s="2" t="s">
        <v>309</v>
      </c>
      <c r="C448" s="2" t="s">
        <v>17</v>
      </c>
      <c r="E448" s="1">
        <v>9511</v>
      </c>
      <c r="F448" s="19">
        <v>9111</v>
      </c>
      <c r="G448" s="19">
        <v>10070</v>
      </c>
      <c r="H448" s="19">
        <v>10070</v>
      </c>
      <c r="I448" s="19">
        <v>10070</v>
      </c>
    </row>
    <row r="449" spans="1:9" ht="15">
      <c r="A449" s="5"/>
      <c r="E449" s="4" t="s">
        <v>2</v>
      </c>
      <c r="F449" s="39" t="s">
        <v>2</v>
      </c>
      <c r="G449" s="39"/>
      <c r="H449" s="39" t="s">
        <v>2</v>
      </c>
      <c r="I449" s="39" t="s">
        <v>2</v>
      </c>
    </row>
    <row r="450" spans="1:9" ht="15">
      <c r="A450" s="2" t="s">
        <v>68</v>
      </c>
      <c r="E450" s="1">
        <f>SUM(E441:E448)</f>
        <v>257835</v>
      </c>
      <c r="F450" s="19">
        <f>SUM(F441:F448)</f>
        <v>292712.8</v>
      </c>
      <c r="G450" s="19">
        <v>315525</v>
      </c>
      <c r="H450" s="45">
        <f>SUM(H441:H448)</f>
        <v>275757</v>
      </c>
      <c r="I450" s="45">
        <f>SUM(I441:I448)</f>
        <v>275757</v>
      </c>
    </row>
    <row r="451" ht="15">
      <c r="A451" s="5"/>
    </row>
    <row r="453" spans="1:2" ht="15">
      <c r="A453" s="5"/>
      <c r="B453" s="2" t="s">
        <v>310</v>
      </c>
    </row>
    <row r="454" ht="15">
      <c r="A454" s="5"/>
    </row>
    <row r="455" spans="1:9" ht="15">
      <c r="A455" s="2" t="s">
        <v>69</v>
      </c>
      <c r="B455" s="2" t="s">
        <v>311</v>
      </c>
      <c r="E455" s="1">
        <v>30000</v>
      </c>
      <c r="F455" s="19">
        <v>30000</v>
      </c>
      <c r="G455" s="19">
        <v>45850</v>
      </c>
      <c r="H455" s="45">
        <v>36900</v>
      </c>
      <c r="I455" s="45">
        <v>36900</v>
      </c>
    </row>
    <row r="456" spans="1:9" ht="15">
      <c r="A456" s="2" t="s">
        <v>69</v>
      </c>
      <c r="B456" s="2" t="s">
        <v>312</v>
      </c>
      <c r="E456" s="1">
        <v>17940</v>
      </c>
      <c r="F456" s="19">
        <v>16560</v>
      </c>
      <c r="G456" s="19">
        <v>15890</v>
      </c>
      <c r="H456" s="45">
        <v>6900</v>
      </c>
      <c r="I456" s="45">
        <v>6900</v>
      </c>
    </row>
    <row r="457" spans="1:9" ht="15">
      <c r="A457" s="2" t="s">
        <v>70</v>
      </c>
      <c r="B457" s="2" t="s">
        <v>313</v>
      </c>
      <c r="E457" s="1">
        <v>13000</v>
      </c>
      <c r="F457" s="19">
        <v>13000</v>
      </c>
      <c r="G457" s="19">
        <v>13000</v>
      </c>
      <c r="H457" s="45">
        <v>0</v>
      </c>
      <c r="I457" s="45">
        <v>0</v>
      </c>
    </row>
    <row r="458" spans="1:9" ht="15">
      <c r="A458" s="2" t="s">
        <v>70</v>
      </c>
      <c r="B458" s="2" t="s">
        <v>314</v>
      </c>
      <c r="E458" s="1">
        <v>2824</v>
      </c>
      <c r="F458" s="19">
        <v>2843</v>
      </c>
      <c r="G458" s="19">
        <v>4000</v>
      </c>
      <c r="H458" s="45">
        <v>0</v>
      </c>
      <c r="I458" s="45">
        <v>0</v>
      </c>
    </row>
    <row r="459" spans="1:9" ht="15">
      <c r="A459" s="5"/>
      <c r="E459" s="4" t="s">
        <v>2</v>
      </c>
      <c r="F459" s="39" t="s">
        <v>2</v>
      </c>
      <c r="G459" s="39"/>
      <c r="H459" s="44" t="s">
        <v>2</v>
      </c>
      <c r="I459" s="48" t="s">
        <v>2</v>
      </c>
    </row>
    <row r="460" spans="1:9" ht="15">
      <c r="A460" s="2" t="s">
        <v>71</v>
      </c>
      <c r="E460" s="1">
        <f>SUM(E455:E458)</f>
        <v>63764</v>
      </c>
      <c r="F460" s="19">
        <f>SUM(F455:F458)</f>
        <v>62403</v>
      </c>
      <c r="G460" s="19">
        <v>78740</v>
      </c>
      <c r="H460" s="45">
        <f>SUM(H455:H458)</f>
        <v>43800</v>
      </c>
      <c r="I460" s="45">
        <f>SUM(I455:I458)</f>
        <v>43800</v>
      </c>
    </row>
    <row r="461" spans="1:9" ht="15">
      <c r="A461" s="5"/>
      <c r="I461" s="5"/>
    </row>
    <row r="462" spans="1:9" ht="15">
      <c r="A462" s="2" t="s">
        <v>72</v>
      </c>
      <c r="B462" s="2" t="s">
        <v>315</v>
      </c>
      <c r="E462" s="1">
        <v>92872</v>
      </c>
      <c r="F462" s="19">
        <v>60745</v>
      </c>
      <c r="G462" s="19">
        <v>66681</v>
      </c>
      <c r="H462" s="21">
        <v>66840</v>
      </c>
      <c r="I462" s="21">
        <v>66840</v>
      </c>
    </row>
    <row r="463" spans="1:9" ht="15">
      <c r="A463" s="2" t="s">
        <v>72</v>
      </c>
      <c r="B463" s="2" t="s">
        <v>316</v>
      </c>
      <c r="E463" s="1">
        <v>10014</v>
      </c>
      <c r="F463" s="19">
        <v>7006</v>
      </c>
      <c r="G463" s="19">
        <v>7683</v>
      </c>
      <c r="H463" s="45">
        <v>7596</v>
      </c>
      <c r="I463" s="45">
        <v>7596</v>
      </c>
    </row>
    <row r="464" spans="1:9" ht="15">
      <c r="A464" s="5"/>
      <c r="E464" s="4" t="s">
        <v>2</v>
      </c>
      <c r="F464" s="39" t="s">
        <v>2</v>
      </c>
      <c r="G464" s="39"/>
      <c r="H464" s="39" t="s">
        <v>2</v>
      </c>
      <c r="I464" s="39" t="s">
        <v>2</v>
      </c>
    </row>
    <row r="465" spans="1:9" ht="15">
      <c r="A465" s="2" t="s">
        <v>73</v>
      </c>
      <c r="E465" s="1">
        <f>SUM(E462:E463)</f>
        <v>102886</v>
      </c>
      <c r="F465" s="19">
        <f>SUM(F462:F463)</f>
        <v>67751</v>
      </c>
      <c r="G465" s="19">
        <v>74364</v>
      </c>
      <c r="H465" s="21">
        <f>SUM(H462:H463)</f>
        <v>74436</v>
      </c>
      <c r="I465" s="21">
        <f>SUM(I462:I463)</f>
        <v>74436</v>
      </c>
    </row>
    <row r="466" ht="15">
      <c r="A466" s="5"/>
    </row>
    <row r="467" spans="1:2" ht="15">
      <c r="A467" s="5"/>
      <c r="B467" s="2" t="s">
        <v>98</v>
      </c>
    </row>
    <row r="468" spans="1:9" ht="15">
      <c r="A468" s="2" t="s">
        <v>74</v>
      </c>
      <c r="B468" s="2" t="s">
        <v>317</v>
      </c>
      <c r="E468" s="1">
        <v>0</v>
      </c>
      <c r="F468" s="1">
        <v>35920</v>
      </c>
      <c r="G468" s="1">
        <v>0</v>
      </c>
      <c r="H468" s="1">
        <v>0</v>
      </c>
      <c r="I468" s="1">
        <v>0</v>
      </c>
    </row>
    <row r="469" spans="1:9" ht="15">
      <c r="A469" s="2" t="s">
        <v>75</v>
      </c>
      <c r="B469" s="2" t="s">
        <v>318</v>
      </c>
      <c r="D469" s="2" t="s">
        <v>17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</row>
    <row r="470" spans="1:6" ht="15">
      <c r="A470" s="2" t="s">
        <v>474</v>
      </c>
      <c r="B470" s="2" t="s">
        <v>475</v>
      </c>
      <c r="D470" s="2"/>
      <c r="E470" s="1">
        <v>1157</v>
      </c>
      <c r="F470" s="1">
        <v>1709</v>
      </c>
    </row>
    <row r="471" spans="1:9" ht="15">
      <c r="A471" s="2" t="s">
        <v>76</v>
      </c>
      <c r="B471" s="2" t="s">
        <v>319</v>
      </c>
      <c r="E471" s="1">
        <v>3000</v>
      </c>
      <c r="F471" s="1">
        <v>0</v>
      </c>
      <c r="G471" s="1">
        <v>0</v>
      </c>
      <c r="H471" s="1">
        <v>0</v>
      </c>
      <c r="I471" s="1">
        <v>0</v>
      </c>
    </row>
    <row r="472" spans="1:9" ht="15">
      <c r="A472" s="5"/>
      <c r="E472" s="4" t="s">
        <v>2</v>
      </c>
      <c r="F472" s="4" t="s">
        <v>2</v>
      </c>
      <c r="G472" s="4"/>
      <c r="H472" s="4" t="s">
        <v>2</v>
      </c>
      <c r="I472" s="4" t="s">
        <v>2</v>
      </c>
    </row>
    <row r="473" spans="1:9" ht="15">
      <c r="A473" s="2" t="s">
        <v>77</v>
      </c>
      <c r="E473" s="1">
        <f>SUM(E468:E471)</f>
        <v>4157</v>
      </c>
      <c r="F473" s="1">
        <f>SUM(F468:F471)</f>
        <v>37629</v>
      </c>
      <c r="G473" s="1">
        <v>0</v>
      </c>
      <c r="H473" s="1">
        <f>SUM(H468:H471)</f>
        <v>0</v>
      </c>
      <c r="I473" s="1">
        <f>SUM(I468:I471)</f>
        <v>0</v>
      </c>
    </row>
    <row r="474" ht="15">
      <c r="A474" s="5"/>
    </row>
    <row r="475" ht="15">
      <c r="A475" s="5"/>
    </row>
    <row r="476" ht="15">
      <c r="A476" s="5"/>
    </row>
    <row r="477" spans="1:9" ht="15">
      <c r="A477" s="2" t="s">
        <v>78</v>
      </c>
      <c r="E477" s="1">
        <f>E134+E161+E171+E234+E247+E351+E437+E450+E460+E465+E473</f>
        <v>2362174</v>
      </c>
      <c r="F477" s="1">
        <f>F134+F161+F171+F234+F247+F351+F437+F450+F460+F465+F473</f>
        <v>2336956.1399999997</v>
      </c>
      <c r="G477" s="1">
        <v>2552353</v>
      </c>
      <c r="H477" s="45">
        <f>H134+H161+H171+H234+H247+H351+H437+H450+H460+H465+H473</f>
        <v>2555762</v>
      </c>
      <c r="I477" s="45">
        <f>I134+I161+I171+I234+I247+I351+I437+I450+I460+I465+I473</f>
        <v>2544412</v>
      </c>
    </row>
    <row r="478" spans="1:9" ht="15">
      <c r="A478" s="5"/>
      <c r="B478" s="5"/>
      <c r="C478" s="5"/>
      <c r="D478" s="5"/>
      <c r="E478" s="5"/>
      <c r="F478" s="5"/>
      <c r="G478" s="5"/>
      <c r="H478" s="5"/>
      <c r="I478" s="5"/>
    </row>
    <row r="480" spans="1:5" ht="15">
      <c r="A480" s="2" t="s">
        <v>0</v>
      </c>
      <c r="B480" s="6"/>
      <c r="C480" s="6"/>
      <c r="D480" s="6"/>
      <c r="E480" s="6"/>
    </row>
    <row r="481" spans="1:5" ht="15">
      <c r="A481" s="2" t="s">
        <v>79</v>
      </c>
      <c r="B481" s="6"/>
      <c r="C481" s="6"/>
      <c r="D481" s="6"/>
      <c r="E481" s="6"/>
    </row>
    <row r="482" spans="1:5" ht="15">
      <c r="A482" s="19" t="s">
        <v>504</v>
      </c>
      <c r="B482" s="6"/>
      <c r="C482" s="6"/>
      <c r="D482" s="6"/>
      <c r="E482" s="6"/>
    </row>
    <row r="483" spans="1:9" ht="15">
      <c r="A483" s="4" t="s">
        <v>2</v>
      </c>
      <c r="B483" s="7" t="s">
        <v>2</v>
      </c>
      <c r="C483" s="7" t="s">
        <v>2</v>
      </c>
      <c r="D483" s="7" t="s">
        <v>2</v>
      </c>
      <c r="E483" s="7" t="s">
        <v>2</v>
      </c>
      <c r="F483" s="4" t="s">
        <v>2</v>
      </c>
      <c r="G483" s="4"/>
      <c r="H483" s="4" t="s">
        <v>2</v>
      </c>
      <c r="I483" s="4" t="s">
        <v>2</v>
      </c>
    </row>
    <row r="484" spans="2:9" ht="15">
      <c r="B484" s="6"/>
      <c r="C484" s="6"/>
      <c r="D484" s="6"/>
      <c r="E484" s="8" t="s">
        <v>419</v>
      </c>
      <c r="F484" s="19" t="s">
        <v>419</v>
      </c>
      <c r="G484" s="19" t="s">
        <v>439</v>
      </c>
      <c r="H484" s="2" t="s">
        <v>467</v>
      </c>
      <c r="I484" s="2" t="s">
        <v>444</v>
      </c>
    </row>
    <row r="485" spans="2:9" ht="15">
      <c r="B485" s="6"/>
      <c r="C485" s="6"/>
      <c r="D485" s="6"/>
      <c r="E485" s="17" t="s">
        <v>496</v>
      </c>
      <c r="F485" s="26" t="s">
        <v>504</v>
      </c>
      <c r="G485" s="26" t="s">
        <v>510</v>
      </c>
      <c r="H485" s="26" t="s">
        <v>510</v>
      </c>
      <c r="I485" s="26" t="s">
        <v>510</v>
      </c>
    </row>
    <row r="486" spans="5:9" ht="15">
      <c r="E486" s="4" t="s">
        <v>2</v>
      </c>
      <c r="F486" s="4" t="s">
        <v>2</v>
      </c>
      <c r="G486" s="4"/>
      <c r="H486" s="4" t="s">
        <v>2</v>
      </c>
      <c r="I486" s="4" t="s">
        <v>2</v>
      </c>
    </row>
    <row r="487" ht="15">
      <c r="A487" s="2" t="s">
        <v>80</v>
      </c>
    </row>
    <row r="488" spans="1:4" ht="15">
      <c r="A488" s="4" t="s">
        <v>2</v>
      </c>
      <c r="B488" s="7" t="s">
        <v>2</v>
      </c>
      <c r="C488" s="7" t="s">
        <v>2</v>
      </c>
      <c r="D488" s="6"/>
    </row>
    <row r="489" spans="1:2" ht="15">
      <c r="A489" s="2" t="s">
        <v>81</v>
      </c>
      <c r="B489" s="2" t="s">
        <v>193</v>
      </c>
    </row>
    <row r="490" spans="1:9" ht="15">
      <c r="A490" s="2" t="s">
        <v>17</v>
      </c>
      <c r="B490" s="2" t="s">
        <v>194</v>
      </c>
      <c r="E490" s="1">
        <v>890</v>
      </c>
      <c r="F490" s="1">
        <v>753</v>
      </c>
      <c r="G490" s="1">
        <v>1500</v>
      </c>
      <c r="H490" s="1">
        <v>1500</v>
      </c>
      <c r="I490" s="1">
        <v>1500</v>
      </c>
    </row>
    <row r="491" spans="5:9" ht="15">
      <c r="E491" s="4" t="s">
        <v>2</v>
      </c>
      <c r="F491" s="4" t="s">
        <v>2</v>
      </c>
      <c r="G491" s="4"/>
      <c r="H491" s="4" t="s">
        <v>2</v>
      </c>
      <c r="I491" s="4" t="s">
        <v>2</v>
      </c>
    </row>
    <row r="492" spans="1:9" ht="15">
      <c r="A492" s="2" t="s">
        <v>17</v>
      </c>
      <c r="B492" s="2" t="s">
        <v>123</v>
      </c>
      <c r="E492" s="1">
        <f>E490</f>
        <v>890</v>
      </c>
      <c r="F492" s="1">
        <f>F490</f>
        <v>753</v>
      </c>
      <c r="G492" s="1">
        <v>1500</v>
      </c>
      <c r="H492" s="1">
        <f>H490</f>
        <v>1500</v>
      </c>
      <c r="I492" s="1">
        <f>I490</f>
        <v>1500</v>
      </c>
    </row>
    <row r="495" spans="1:2" ht="15">
      <c r="A495" s="2" t="s">
        <v>82</v>
      </c>
      <c r="B495" s="2" t="s">
        <v>225</v>
      </c>
    </row>
    <row r="496" spans="1:2" ht="15">
      <c r="A496" s="2"/>
      <c r="B496" s="2" t="s">
        <v>197</v>
      </c>
    </row>
    <row r="497" spans="2:9" ht="15">
      <c r="B497" s="2" t="s">
        <v>320</v>
      </c>
      <c r="E497" s="1">
        <v>748</v>
      </c>
      <c r="F497" s="1">
        <v>1128</v>
      </c>
      <c r="G497" s="1">
        <v>1000</v>
      </c>
      <c r="H497" s="43">
        <v>1000</v>
      </c>
      <c r="I497" s="43">
        <v>1000</v>
      </c>
    </row>
    <row r="498" spans="2:9" ht="15">
      <c r="B498" s="2" t="s">
        <v>214</v>
      </c>
      <c r="E498" s="1">
        <v>212</v>
      </c>
      <c r="F498" s="1">
        <v>225</v>
      </c>
      <c r="G498" s="1">
        <v>225</v>
      </c>
      <c r="H498" s="1">
        <v>225</v>
      </c>
      <c r="I498" s="1">
        <v>225</v>
      </c>
    </row>
    <row r="499" ht="15">
      <c r="B499" s="2"/>
    </row>
    <row r="500" spans="5:9" ht="15">
      <c r="E500" s="4" t="s">
        <v>2</v>
      </c>
      <c r="F500" s="4" t="s">
        <v>2</v>
      </c>
      <c r="G500" s="4"/>
      <c r="H500" s="4" t="s">
        <v>2</v>
      </c>
      <c r="I500" s="4" t="s">
        <v>2</v>
      </c>
    </row>
    <row r="501" spans="2:9" ht="15">
      <c r="B501" s="2" t="s">
        <v>123</v>
      </c>
      <c r="E501" s="1">
        <f>SUM(E495:E498)</f>
        <v>960</v>
      </c>
      <c r="F501" s="1">
        <f>SUM(F495:F498)</f>
        <v>1353</v>
      </c>
      <c r="G501" s="1">
        <v>1225</v>
      </c>
      <c r="H501" s="1">
        <f>SUM(H495:H498)</f>
        <v>1225</v>
      </c>
      <c r="I501" s="1">
        <f>SUM(I495:I498)</f>
        <v>1225</v>
      </c>
    </row>
    <row r="502" ht="15">
      <c r="E502" s="16" t="s">
        <v>17</v>
      </c>
    </row>
    <row r="503" spans="1:2" ht="15">
      <c r="A503" s="2" t="s">
        <v>83</v>
      </c>
      <c r="B503" s="2" t="s">
        <v>228</v>
      </c>
    </row>
    <row r="504" spans="2:9" ht="15">
      <c r="B504" s="2" t="s">
        <v>322</v>
      </c>
      <c r="E504" s="1">
        <v>2857</v>
      </c>
      <c r="F504" s="19">
        <v>3725</v>
      </c>
      <c r="G504" s="19">
        <v>4400</v>
      </c>
      <c r="H504" s="43">
        <v>4400</v>
      </c>
      <c r="I504" s="43">
        <v>4400</v>
      </c>
    </row>
    <row r="505" spans="5:9" ht="15">
      <c r="E505" s="4" t="s">
        <v>2</v>
      </c>
      <c r="F505" s="39" t="s">
        <v>2</v>
      </c>
      <c r="G505" s="39"/>
      <c r="H505" s="44" t="s">
        <v>2</v>
      </c>
      <c r="I505" s="44" t="s">
        <v>2</v>
      </c>
    </row>
    <row r="506" spans="2:9" ht="15">
      <c r="B506" s="2" t="s">
        <v>123</v>
      </c>
      <c r="E506" s="1">
        <f>SUM(E504:E504)</f>
        <v>2857</v>
      </c>
      <c r="F506" s="19">
        <f>SUM(F504:F504)</f>
        <v>3725</v>
      </c>
      <c r="G506" s="19">
        <v>4400</v>
      </c>
      <c r="H506" s="43">
        <f>SUM(H504:H504)</f>
        <v>4400</v>
      </c>
      <c r="I506" s="43">
        <f>SUM(I504:I504)</f>
        <v>4400</v>
      </c>
    </row>
    <row r="508" spans="1:9" ht="15">
      <c r="A508" s="2" t="s">
        <v>84</v>
      </c>
      <c r="B508" s="9" t="s">
        <v>231</v>
      </c>
      <c r="C508" s="6"/>
      <c r="D508" s="6"/>
      <c r="E508" s="1">
        <v>10700</v>
      </c>
      <c r="F508" s="19">
        <v>10143</v>
      </c>
      <c r="G508" s="19">
        <v>11250</v>
      </c>
      <c r="H508" s="21">
        <v>12000</v>
      </c>
      <c r="I508" s="21">
        <v>12000</v>
      </c>
    </row>
    <row r="509" spans="1:9" ht="15">
      <c r="A509" s="2" t="s">
        <v>85</v>
      </c>
      <c r="B509" s="9" t="s">
        <v>234</v>
      </c>
      <c r="C509" s="6"/>
      <c r="D509" s="6"/>
      <c r="E509" s="1">
        <v>500</v>
      </c>
      <c r="F509" s="19">
        <v>0</v>
      </c>
      <c r="G509" s="19">
        <v>500</v>
      </c>
      <c r="H509" s="19">
        <v>500</v>
      </c>
      <c r="I509" s="19">
        <v>500</v>
      </c>
    </row>
    <row r="510" spans="2:9" ht="15">
      <c r="B510" s="6"/>
      <c r="C510" s="6"/>
      <c r="D510" s="6"/>
      <c r="E510" s="4" t="s">
        <v>2</v>
      </c>
      <c r="F510" s="39" t="s">
        <v>2</v>
      </c>
      <c r="G510" s="39"/>
      <c r="H510" s="39" t="s">
        <v>2</v>
      </c>
      <c r="I510" s="39" t="s">
        <v>2</v>
      </c>
    </row>
    <row r="511" spans="2:9" ht="15">
      <c r="B511" s="9" t="s">
        <v>123</v>
      </c>
      <c r="C511" s="6"/>
      <c r="D511" s="6"/>
      <c r="E511" s="5">
        <f>SUM(E508:E509)</f>
        <v>11200</v>
      </c>
      <c r="F511" s="41">
        <f>SUM(F508:F509)</f>
        <v>10143</v>
      </c>
      <c r="G511" s="41">
        <v>11750</v>
      </c>
      <c r="H511" s="23">
        <f>SUM(H508:H509)</f>
        <v>12500</v>
      </c>
      <c r="I511" s="23">
        <f>SUM(I508:I509)</f>
        <v>12500</v>
      </c>
    </row>
    <row r="512" spans="2:4" ht="15">
      <c r="B512" s="6"/>
      <c r="C512" s="6"/>
      <c r="D512" s="6"/>
    </row>
    <row r="513" spans="1:9" ht="15">
      <c r="A513" s="2" t="s">
        <v>86</v>
      </c>
      <c r="B513" s="6"/>
      <c r="C513" s="6"/>
      <c r="D513" s="6"/>
      <c r="E513" s="5">
        <f>E492+E501+E506+E511</f>
        <v>15907</v>
      </c>
      <c r="F513" s="5">
        <f>F492+F501+F506+F511</f>
        <v>15974</v>
      </c>
      <c r="G513" s="5">
        <v>18875</v>
      </c>
      <c r="H513" s="23">
        <f>H492+H501+H506+H511</f>
        <v>19625</v>
      </c>
      <c r="I513" s="23">
        <f>I492+I501+I506+I511</f>
        <v>19625</v>
      </c>
    </row>
    <row r="514" spans="2:4" ht="15">
      <c r="B514" s="6"/>
      <c r="C514" s="6"/>
      <c r="D514" s="6"/>
    </row>
    <row r="515" spans="1:4" ht="15">
      <c r="A515" s="2" t="s">
        <v>52</v>
      </c>
      <c r="B515" s="6"/>
      <c r="C515" s="6"/>
      <c r="D515" s="6"/>
    </row>
    <row r="516" spans="1:4" ht="15">
      <c r="A516" s="2" t="s">
        <v>87</v>
      </c>
      <c r="B516" s="9" t="s">
        <v>323</v>
      </c>
      <c r="C516" s="6"/>
      <c r="D516" s="6"/>
    </row>
    <row r="517" spans="2:9" ht="15">
      <c r="B517" s="9" t="s">
        <v>188</v>
      </c>
      <c r="C517" s="6"/>
      <c r="D517" s="6"/>
      <c r="E517" s="1">
        <v>12817</v>
      </c>
      <c r="F517" s="19">
        <v>9016</v>
      </c>
      <c r="G517" s="19">
        <v>10506</v>
      </c>
      <c r="H517" s="21">
        <v>10821</v>
      </c>
      <c r="I517" s="21">
        <v>10821</v>
      </c>
    </row>
    <row r="518" spans="2:9" ht="15">
      <c r="B518" s="9" t="s">
        <v>324</v>
      </c>
      <c r="C518" s="6"/>
      <c r="D518" s="6"/>
      <c r="E518" s="1">
        <v>500</v>
      </c>
      <c r="F518" s="19">
        <v>0</v>
      </c>
      <c r="G518" s="19">
        <v>100</v>
      </c>
      <c r="H518" s="1">
        <v>0</v>
      </c>
      <c r="I518" s="1">
        <v>0</v>
      </c>
    </row>
    <row r="519" spans="2:9" ht="15">
      <c r="B519" s="9" t="s">
        <v>198</v>
      </c>
      <c r="C519" s="6"/>
      <c r="D519" s="6"/>
      <c r="E519" s="1">
        <v>88</v>
      </c>
      <c r="F519" s="19">
        <v>225</v>
      </c>
      <c r="G519" s="19">
        <v>300</v>
      </c>
      <c r="H519" s="1">
        <v>300</v>
      </c>
      <c r="I519" s="1">
        <v>300</v>
      </c>
    </row>
    <row r="520" spans="2:9" ht="15">
      <c r="B520" s="6"/>
      <c r="C520" s="6"/>
      <c r="D520" s="6"/>
      <c r="E520" s="4" t="s">
        <v>2</v>
      </c>
      <c r="F520" s="39" t="s">
        <v>2</v>
      </c>
      <c r="G520" s="39"/>
      <c r="H520" s="4" t="s">
        <v>2</v>
      </c>
      <c r="I520" s="4" t="s">
        <v>2</v>
      </c>
    </row>
    <row r="521" spans="2:9" ht="15">
      <c r="B521" s="9" t="s">
        <v>123</v>
      </c>
      <c r="C521" s="6"/>
      <c r="D521" s="6"/>
      <c r="E521" s="5">
        <f>SUM(E516:E519)</f>
        <v>13405</v>
      </c>
      <c r="F521" s="41">
        <f>SUM(F516:F519)</f>
        <v>9241</v>
      </c>
      <c r="G521" s="41">
        <v>10906</v>
      </c>
      <c r="H521" s="23">
        <f>SUM(H516:H519)</f>
        <v>11121</v>
      </c>
      <c r="I521" s="23">
        <f>SUM(I516:I519)</f>
        <v>11121</v>
      </c>
    </row>
    <row r="522" spans="2:4" ht="15">
      <c r="B522" s="6"/>
      <c r="C522" s="6"/>
      <c r="D522" s="6"/>
    </row>
    <row r="523" spans="1:4" ht="15">
      <c r="A523" s="2" t="s">
        <v>88</v>
      </c>
      <c r="B523" s="9" t="s">
        <v>325</v>
      </c>
      <c r="C523" s="6"/>
      <c r="D523" s="6"/>
    </row>
    <row r="524" spans="2:9" ht="15">
      <c r="B524" s="9" t="s">
        <v>326</v>
      </c>
      <c r="C524" s="6"/>
      <c r="D524" s="6"/>
      <c r="E524" s="1">
        <v>197217</v>
      </c>
      <c r="F524" s="19">
        <v>205841</v>
      </c>
      <c r="G524" s="19">
        <v>202000</v>
      </c>
      <c r="H524" s="19">
        <v>226000</v>
      </c>
      <c r="I524" s="21">
        <v>226000</v>
      </c>
    </row>
    <row r="525" spans="2:9" ht="15">
      <c r="B525" s="6"/>
      <c r="C525" s="6"/>
      <c r="D525" s="6"/>
      <c r="E525" s="4" t="s">
        <v>2</v>
      </c>
      <c r="F525" s="39" t="s">
        <v>2</v>
      </c>
      <c r="G525" s="39"/>
      <c r="H525" s="39" t="s">
        <v>2</v>
      </c>
      <c r="I525" s="39" t="s">
        <v>2</v>
      </c>
    </row>
    <row r="526" spans="2:9" ht="15">
      <c r="B526" s="9" t="s">
        <v>123</v>
      </c>
      <c r="C526" s="6"/>
      <c r="D526" s="6"/>
      <c r="E526" s="5">
        <f>E524</f>
        <v>197217</v>
      </c>
      <c r="F526" s="41">
        <f>F524</f>
        <v>205841</v>
      </c>
      <c r="G526" s="41">
        <v>202000</v>
      </c>
      <c r="H526" s="41">
        <f>H524</f>
        <v>226000</v>
      </c>
      <c r="I526" s="23">
        <f>I524</f>
        <v>226000</v>
      </c>
    </row>
    <row r="527" spans="2:4" ht="15">
      <c r="B527" s="6"/>
      <c r="C527" s="6"/>
      <c r="D527" s="6"/>
    </row>
    <row r="528" spans="1:4" ht="15">
      <c r="A528" s="2" t="s">
        <v>89</v>
      </c>
      <c r="B528" s="9" t="s">
        <v>327</v>
      </c>
      <c r="C528" s="6"/>
      <c r="D528" s="6"/>
    </row>
    <row r="529" spans="2:9" ht="15">
      <c r="B529" s="9" t="s">
        <v>188</v>
      </c>
      <c r="C529" s="6"/>
      <c r="D529" s="6"/>
      <c r="E529" s="1">
        <v>10733</v>
      </c>
      <c r="F529" s="19">
        <v>8549</v>
      </c>
      <c r="G529" s="19">
        <v>9868</v>
      </c>
      <c r="H529" s="21">
        <v>10163</v>
      </c>
      <c r="I529" s="21">
        <v>10163</v>
      </c>
    </row>
    <row r="530" spans="2:9" ht="15">
      <c r="B530" s="9" t="s">
        <v>450</v>
      </c>
      <c r="C530" s="6"/>
      <c r="D530" s="6"/>
      <c r="E530" s="1">
        <v>4767</v>
      </c>
      <c r="F530" s="19">
        <v>4444</v>
      </c>
      <c r="G530" s="19">
        <v>7000</v>
      </c>
      <c r="H530" s="1">
        <v>7000</v>
      </c>
      <c r="I530" s="1">
        <v>7000</v>
      </c>
    </row>
    <row r="531" spans="2:9" ht="15">
      <c r="B531" s="9" t="s">
        <v>324</v>
      </c>
      <c r="C531" s="6"/>
      <c r="D531" s="6"/>
      <c r="E531" s="1">
        <v>2795</v>
      </c>
      <c r="F531" s="19">
        <v>4215</v>
      </c>
      <c r="G531" s="19">
        <v>4200</v>
      </c>
      <c r="H531" s="1">
        <v>4200</v>
      </c>
      <c r="I531" s="1">
        <v>4200</v>
      </c>
    </row>
    <row r="532" spans="2:9" ht="15">
      <c r="B532" s="9" t="s">
        <v>216</v>
      </c>
      <c r="C532" s="6"/>
      <c r="D532" s="6"/>
      <c r="E532" s="1">
        <v>153</v>
      </c>
      <c r="F532" s="19">
        <v>166</v>
      </c>
      <c r="G532" s="19">
        <v>200</v>
      </c>
      <c r="H532" s="1">
        <v>200</v>
      </c>
      <c r="I532" s="1">
        <v>200</v>
      </c>
    </row>
    <row r="533" spans="2:9" ht="15">
      <c r="B533" s="9" t="s">
        <v>204</v>
      </c>
      <c r="C533" s="6"/>
      <c r="D533" s="6"/>
      <c r="E533" s="1">
        <v>2177</v>
      </c>
      <c r="F533" s="19">
        <v>1937</v>
      </c>
      <c r="G533" s="19">
        <v>2500</v>
      </c>
      <c r="H533" s="1">
        <v>2500</v>
      </c>
      <c r="I533" s="1">
        <v>2500</v>
      </c>
    </row>
    <row r="534" spans="2:9" ht="15">
      <c r="B534" s="6"/>
      <c r="C534" s="6"/>
      <c r="D534" s="6"/>
      <c r="E534" s="4" t="s">
        <v>2</v>
      </c>
      <c r="F534" s="39" t="s">
        <v>2</v>
      </c>
      <c r="G534" s="39"/>
      <c r="H534" s="39" t="s">
        <v>2</v>
      </c>
      <c r="I534" s="39" t="s">
        <v>2</v>
      </c>
    </row>
    <row r="535" spans="2:9" ht="15">
      <c r="B535" s="9" t="s">
        <v>123</v>
      </c>
      <c r="C535" s="6"/>
      <c r="D535" s="6"/>
      <c r="E535" s="5">
        <f>SUM(E529:E534)</f>
        <v>20625</v>
      </c>
      <c r="F535" s="41">
        <f>SUM(F529:F534)</f>
        <v>19311</v>
      </c>
      <c r="G535" s="41">
        <v>23768</v>
      </c>
      <c r="H535" s="23">
        <f>SUM(H529:H534)</f>
        <v>24063</v>
      </c>
      <c r="I535" s="23">
        <f>SUM(I529:I534)</f>
        <v>24063</v>
      </c>
    </row>
    <row r="536" spans="2:9" ht="15">
      <c r="B536" s="6"/>
      <c r="C536" s="6"/>
      <c r="D536" s="6"/>
      <c r="E536" s="19" t="s">
        <v>511</v>
      </c>
      <c r="F536" s="19" t="s">
        <v>511</v>
      </c>
      <c r="G536" s="19"/>
      <c r="H536" s="19" t="s">
        <v>421</v>
      </c>
      <c r="I536" s="19" t="s">
        <v>511</v>
      </c>
    </row>
    <row r="537" spans="1:9" ht="15">
      <c r="A537" s="2" t="s">
        <v>61</v>
      </c>
      <c r="B537" s="6"/>
      <c r="C537" s="6"/>
      <c r="D537" s="6"/>
      <c r="E537" s="1">
        <f>E521+E526+E535</f>
        <v>231247</v>
      </c>
      <c r="F537" s="1">
        <f>F521+F526+F535</f>
        <v>234393</v>
      </c>
      <c r="G537" s="1">
        <v>236674</v>
      </c>
      <c r="H537" s="21">
        <f>H521+H526+H535</f>
        <v>261184</v>
      </c>
      <c r="I537" s="21">
        <f>I521+I526+I535</f>
        <v>261184</v>
      </c>
    </row>
    <row r="538" spans="2:4" ht="15">
      <c r="B538" s="6"/>
      <c r="C538" s="6"/>
      <c r="D538" s="6"/>
    </row>
    <row r="539" spans="1:4" ht="15">
      <c r="A539" s="2" t="s">
        <v>90</v>
      </c>
      <c r="B539" s="6"/>
      <c r="C539" s="6"/>
      <c r="D539" s="6"/>
    </row>
    <row r="540" spans="1:4" ht="15">
      <c r="A540" s="4" t="s">
        <v>2</v>
      </c>
      <c r="B540" s="7" t="s">
        <v>2</v>
      </c>
      <c r="C540" s="7" t="s">
        <v>2</v>
      </c>
      <c r="D540" s="6"/>
    </row>
    <row r="541" spans="1:9" ht="15">
      <c r="A541" s="2" t="s">
        <v>91</v>
      </c>
      <c r="B541" s="9" t="s">
        <v>328</v>
      </c>
      <c r="C541" s="6"/>
      <c r="D541" s="6"/>
      <c r="E541" s="1">
        <v>25292</v>
      </c>
      <c r="F541" s="19">
        <v>8193</v>
      </c>
      <c r="G541" s="19">
        <v>8960</v>
      </c>
      <c r="H541" s="45">
        <v>8616</v>
      </c>
      <c r="I541" s="45">
        <v>8616</v>
      </c>
    </row>
    <row r="542" spans="1:9" ht="15">
      <c r="A542" s="2" t="s">
        <v>92</v>
      </c>
      <c r="B542" s="9" t="s">
        <v>303</v>
      </c>
      <c r="C542" s="6"/>
      <c r="D542" s="6"/>
      <c r="E542" s="1">
        <v>1460</v>
      </c>
      <c r="F542" s="19">
        <v>1085</v>
      </c>
      <c r="G542" s="19">
        <v>1685</v>
      </c>
      <c r="H542" s="45">
        <v>1000</v>
      </c>
      <c r="I542" s="45">
        <v>1000</v>
      </c>
    </row>
    <row r="543" spans="1:9" ht="15">
      <c r="A543" s="2" t="s">
        <v>93</v>
      </c>
      <c r="B543" s="9" t="s">
        <v>304</v>
      </c>
      <c r="C543" s="6"/>
      <c r="D543" s="6"/>
      <c r="E543" s="1">
        <v>1955</v>
      </c>
      <c r="F543" s="19">
        <v>11</v>
      </c>
      <c r="G543" s="19">
        <v>2000</v>
      </c>
      <c r="H543" s="19">
        <v>2000</v>
      </c>
      <c r="I543" s="19">
        <v>2000</v>
      </c>
    </row>
    <row r="544" spans="1:9" ht="15">
      <c r="A544" s="2" t="s">
        <v>94</v>
      </c>
      <c r="B544" s="9" t="s">
        <v>306</v>
      </c>
      <c r="C544" s="6"/>
      <c r="D544" s="6"/>
      <c r="E544" s="1">
        <v>31324</v>
      </c>
      <c r="F544" s="19">
        <v>26978</v>
      </c>
      <c r="G544" s="19">
        <v>27827</v>
      </c>
      <c r="H544" s="45">
        <v>25000</v>
      </c>
      <c r="I544" s="45">
        <v>25000</v>
      </c>
    </row>
    <row r="545" spans="1:9" ht="15">
      <c r="A545" s="2" t="s">
        <v>94</v>
      </c>
      <c r="B545" s="9" t="s">
        <v>329</v>
      </c>
      <c r="C545" s="6"/>
      <c r="D545" s="6"/>
      <c r="E545" s="1">
        <v>7399</v>
      </c>
      <c r="F545" s="19">
        <v>7920</v>
      </c>
      <c r="G545" s="19">
        <v>7920</v>
      </c>
      <c r="H545" s="19">
        <v>7920</v>
      </c>
      <c r="I545" s="19">
        <v>7920</v>
      </c>
    </row>
    <row r="546" spans="1:9" ht="15">
      <c r="A546" s="2" t="s">
        <v>94</v>
      </c>
      <c r="B546" s="2" t="s">
        <v>308</v>
      </c>
      <c r="E546" s="1">
        <v>2364</v>
      </c>
      <c r="F546" s="19">
        <v>252</v>
      </c>
      <c r="G546" s="19">
        <v>600</v>
      </c>
      <c r="H546" s="19">
        <v>600</v>
      </c>
      <c r="I546" s="19">
        <v>600</v>
      </c>
    </row>
    <row r="547" spans="1:9" ht="15">
      <c r="A547" s="2" t="s">
        <v>95</v>
      </c>
      <c r="B547" s="2" t="s">
        <v>330</v>
      </c>
      <c r="E547" s="1">
        <v>341</v>
      </c>
      <c r="F547" s="19">
        <v>253</v>
      </c>
      <c r="G547" s="19">
        <v>395</v>
      </c>
      <c r="H547" s="19">
        <v>395</v>
      </c>
      <c r="I547" s="19">
        <v>395</v>
      </c>
    </row>
    <row r="548" spans="2:9" ht="15">
      <c r="B548" s="6"/>
      <c r="C548" s="6"/>
      <c r="D548" s="6"/>
      <c r="E548" s="4" t="s">
        <v>2</v>
      </c>
      <c r="F548" s="39" t="s">
        <v>2</v>
      </c>
      <c r="G548" s="39"/>
      <c r="H548" s="39" t="s">
        <v>2</v>
      </c>
      <c r="I548" s="39" t="s">
        <v>2</v>
      </c>
    </row>
    <row r="549" spans="1:9" ht="15">
      <c r="A549" s="2" t="s">
        <v>96</v>
      </c>
      <c r="B549" s="6"/>
      <c r="C549" s="6"/>
      <c r="D549" s="6"/>
      <c r="E549" s="5">
        <f>SUM(E541:E547)</f>
        <v>70135</v>
      </c>
      <c r="F549" s="41">
        <f>SUM(F541:F547)</f>
        <v>44692</v>
      </c>
      <c r="G549" s="41">
        <v>49387</v>
      </c>
      <c r="H549" s="47">
        <f>SUM(H541:H547)</f>
        <v>45531</v>
      </c>
      <c r="I549" s="47">
        <f>SUM(I541:I547)</f>
        <v>45531</v>
      </c>
    </row>
    <row r="550" spans="2:4" ht="15">
      <c r="B550" s="6"/>
      <c r="C550" s="6"/>
      <c r="D550" s="6"/>
    </row>
    <row r="551" spans="1:2" ht="15">
      <c r="A551" s="2" t="s">
        <v>97</v>
      </c>
      <c r="B551" s="2" t="s">
        <v>310</v>
      </c>
    </row>
    <row r="552" spans="2:9" ht="15">
      <c r="B552" s="2" t="s">
        <v>313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</row>
    <row r="553" spans="1:9" ht="15">
      <c r="A553" s="2" t="s">
        <v>17</v>
      </c>
      <c r="B553" s="2" t="s">
        <v>314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</row>
    <row r="554" spans="5:9" ht="15">
      <c r="E554" s="4" t="s">
        <v>2</v>
      </c>
      <c r="F554" s="4" t="s">
        <v>2</v>
      </c>
      <c r="G554" s="4"/>
      <c r="H554" s="4" t="s">
        <v>2</v>
      </c>
      <c r="I554" s="4" t="s">
        <v>2</v>
      </c>
    </row>
    <row r="555" spans="2:9" ht="15">
      <c r="B555" s="2" t="s">
        <v>123</v>
      </c>
      <c r="E555" s="1">
        <f>SUM(E552:E553)</f>
        <v>0</v>
      </c>
      <c r="F555" s="1">
        <f>SUM(F552:F553)</f>
        <v>0</v>
      </c>
      <c r="G555" s="1">
        <v>0</v>
      </c>
      <c r="H555" s="1">
        <f>SUM(H552:H553)</f>
        <v>0</v>
      </c>
      <c r="I555" s="1">
        <f>SUM(I552:I553)</f>
        <v>0</v>
      </c>
    </row>
    <row r="557" spans="1:9" ht="15">
      <c r="A557" s="2" t="s">
        <v>71</v>
      </c>
      <c r="E557" s="1">
        <f>E555</f>
        <v>0</v>
      </c>
      <c r="F557" s="1">
        <f>F555</f>
        <v>0</v>
      </c>
      <c r="G557" s="1">
        <v>0</v>
      </c>
      <c r="H557" s="1">
        <f>H555</f>
        <v>0</v>
      </c>
      <c r="I557" s="1">
        <f>I555</f>
        <v>0</v>
      </c>
    </row>
    <row r="559" spans="1:4" ht="15">
      <c r="A559" s="2" t="s">
        <v>98</v>
      </c>
      <c r="B559" s="6"/>
      <c r="C559" s="6"/>
      <c r="D559" s="6"/>
    </row>
    <row r="560" spans="1:4" ht="15">
      <c r="A560" s="4" t="s">
        <v>2</v>
      </c>
      <c r="B560" s="7" t="s">
        <v>2</v>
      </c>
      <c r="C560" s="7" t="s">
        <v>2</v>
      </c>
      <c r="D560" s="6"/>
    </row>
    <row r="561" spans="1:9" ht="15">
      <c r="A561" s="2" t="s">
        <v>99</v>
      </c>
      <c r="B561" s="9" t="s">
        <v>331</v>
      </c>
      <c r="C561" s="6"/>
      <c r="D561" s="6"/>
      <c r="E561" s="1">
        <v>24000</v>
      </c>
      <c r="F561" s="1">
        <v>0</v>
      </c>
      <c r="G561" s="1">
        <v>0</v>
      </c>
      <c r="H561" s="1">
        <v>0</v>
      </c>
      <c r="I561" s="1">
        <v>0</v>
      </c>
    </row>
    <row r="562" spans="2:4" ht="15">
      <c r="B562" s="9" t="s">
        <v>17</v>
      </c>
      <c r="C562" s="6"/>
      <c r="D562" s="6"/>
    </row>
    <row r="563" spans="2:9" ht="15">
      <c r="B563" s="6"/>
      <c r="C563" s="6"/>
      <c r="D563" s="6"/>
      <c r="E563" s="4" t="s">
        <v>2</v>
      </c>
      <c r="F563" s="4" t="s">
        <v>2</v>
      </c>
      <c r="G563" s="4"/>
      <c r="H563" s="4" t="s">
        <v>2</v>
      </c>
      <c r="I563" s="4" t="s">
        <v>2</v>
      </c>
    </row>
    <row r="564" spans="2:9" ht="15">
      <c r="B564" s="9" t="s">
        <v>123</v>
      </c>
      <c r="C564" s="6"/>
      <c r="D564" s="6"/>
      <c r="E564" s="5">
        <f>E561</f>
        <v>24000</v>
      </c>
      <c r="F564" s="5">
        <f>F561</f>
        <v>0</v>
      </c>
      <c r="G564" s="5">
        <v>0</v>
      </c>
      <c r="H564" s="5">
        <v>0</v>
      </c>
      <c r="I564" s="5">
        <f>I561</f>
        <v>0</v>
      </c>
    </row>
    <row r="565" spans="2:4" ht="15">
      <c r="B565" s="6"/>
      <c r="C565" s="6"/>
      <c r="D565" s="6"/>
    </row>
    <row r="566" spans="1:9" ht="15">
      <c r="A566" s="2" t="s">
        <v>77</v>
      </c>
      <c r="B566" s="6"/>
      <c r="C566" s="6"/>
      <c r="D566" s="6"/>
      <c r="E566" s="1">
        <f>E564</f>
        <v>24000</v>
      </c>
      <c r="F566" s="1">
        <f>F564</f>
        <v>0</v>
      </c>
      <c r="G566" s="1">
        <v>0</v>
      </c>
      <c r="H566" s="1">
        <f>H564</f>
        <v>0</v>
      </c>
      <c r="I566" s="1">
        <f>I564</f>
        <v>0</v>
      </c>
    </row>
    <row r="567" spans="2:4" ht="15">
      <c r="B567" s="6"/>
      <c r="C567" s="6"/>
      <c r="D567" s="6"/>
    </row>
    <row r="568" spans="2:9" ht="15">
      <c r="B568" s="6"/>
      <c r="C568" s="6"/>
      <c r="D568" s="6"/>
      <c r="I568" s="21"/>
    </row>
    <row r="569" spans="1:9" ht="15">
      <c r="A569" s="2" t="s">
        <v>100</v>
      </c>
      <c r="B569" s="6"/>
      <c r="C569" s="6"/>
      <c r="D569" s="6"/>
      <c r="E569" s="5">
        <f>SUM(E513,E521,E526,E535,E549,E566)</f>
        <v>341289</v>
      </c>
      <c r="F569" s="5">
        <f>SUM(F513,F521,F526,F535,F549,F566)</f>
        <v>295059</v>
      </c>
      <c r="G569" s="5">
        <v>328936</v>
      </c>
      <c r="H569" s="47">
        <f>SUM(H513,H521,H526,H535,H549,H566)</f>
        <v>326340</v>
      </c>
      <c r="I569" s="47">
        <f>SUM(I513,I521,I526,I535,I549,I566)</f>
        <v>326340</v>
      </c>
    </row>
    <row r="570" spans="2:5" ht="15">
      <c r="B570" s="6"/>
      <c r="C570" s="6"/>
      <c r="D570" s="6"/>
      <c r="E570" s="6"/>
    </row>
    <row r="571" spans="2:5" ht="15">
      <c r="B571" s="6"/>
      <c r="C571" s="6"/>
      <c r="D571" s="6"/>
      <c r="E571" s="6"/>
    </row>
    <row r="572" spans="1:5" ht="15">
      <c r="A572" s="2" t="s">
        <v>0</v>
      </c>
      <c r="C572" s="1" t="s">
        <v>17</v>
      </c>
      <c r="D572" s="1" t="s">
        <v>17</v>
      </c>
      <c r="E572" s="3" t="s">
        <v>17</v>
      </c>
    </row>
    <row r="573" ht="15">
      <c r="A573" s="2" t="s">
        <v>101</v>
      </c>
    </row>
    <row r="574" ht="15">
      <c r="A574" s="19" t="s">
        <v>504</v>
      </c>
    </row>
    <row r="575" spans="1:9" ht="15">
      <c r="A575" s="4" t="s">
        <v>2</v>
      </c>
      <c r="B575" s="4" t="s">
        <v>2</v>
      </c>
      <c r="C575" s="4" t="s">
        <v>2</v>
      </c>
      <c r="D575" s="4" t="s">
        <v>2</v>
      </c>
      <c r="E575" s="4" t="s">
        <v>2</v>
      </c>
      <c r="F575" s="4" t="s">
        <v>2</v>
      </c>
      <c r="G575" s="4"/>
      <c r="H575" s="4" t="s">
        <v>2</v>
      </c>
      <c r="I575" s="4" t="s">
        <v>2</v>
      </c>
    </row>
    <row r="576" spans="5:9" ht="15">
      <c r="E576" s="3" t="s">
        <v>419</v>
      </c>
      <c r="F576" s="19" t="s">
        <v>419</v>
      </c>
      <c r="G576" s="19" t="s">
        <v>439</v>
      </c>
      <c r="H576" s="2" t="s">
        <v>467</v>
      </c>
      <c r="I576" s="2" t="s">
        <v>444</v>
      </c>
    </row>
    <row r="577" spans="5:9" ht="15">
      <c r="E577" s="26" t="s">
        <v>496</v>
      </c>
      <c r="F577" s="26" t="s">
        <v>504</v>
      </c>
      <c r="G577" s="26" t="s">
        <v>510</v>
      </c>
      <c r="H577" s="26" t="s">
        <v>510</v>
      </c>
      <c r="I577" s="26" t="s">
        <v>510</v>
      </c>
    </row>
    <row r="578" spans="6:9" ht="15">
      <c r="F578" s="3" t="s">
        <v>17</v>
      </c>
      <c r="G578" s="3"/>
      <c r="H578" s="3" t="s">
        <v>17</v>
      </c>
      <c r="I578" s="3" t="s">
        <v>17</v>
      </c>
    </row>
    <row r="579" spans="5:9" ht="15">
      <c r="E579" s="4" t="s">
        <v>2</v>
      </c>
      <c r="F579" s="4" t="s">
        <v>2</v>
      </c>
      <c r="G579" s="4"/>
      <c r="H579" s="4" t="s">
        <v>2</v>
      </c>
      <c r="I579" s="4" t="s">
        <v>2</v>
      </c>
    </row>
    <row r="580" ht="15">
      <c r="A580" s="2" t="s">
        <v>3</v>
      </c>
    </row>
    <row r="581" spans="1:3" ht="15">
      <c r="A581" s="4" t="s">
        <v>2</v>
      </c>
      <c r="B581" s="4" t="s">
        <v>2</v>
      </c>
      <c r="C581" s="4" t="s">
        <v>2</v>
      </c>
    </row>
    <row r="582" ht="15">
      <c r="A582" s="2" t="s">
        <v>102</v>
      </c>
    </row>
    <row r="583" spans="1:9" ht="15">
      <c r="A583" s="2" t="s">
        <v>17</v>
      </c>
      <c r="B583" s="2" t="s">
        <v>194</v>
      </c>
      <c r="E583" s="1">
        <v>890</v>
      </c>
      <c r="F583" s="1">
        <v>753</v>
      </c>
      <c r="G583" s="1">
        <v>1500</v>
      </c>
      <c r="H583" s="1">
        <v>1500</v>
      </c>
      <c r="I583" s="1">
        <v>1500</v>
      </c>
    </row>
    <row r="585" spans="5:9" ht="15">
      <c r="E585" s="4" t="s">
        <v>2</v>
      </c>
      <c r="F585" s="4" t="s">
        <v>2</v>
      </c>
      <c r="G585" s="4"/>
      <c r="H585" s="4" t="s">
        <v>2</v>
      </c>
      <c r="I585" s="4" t="s">
        <v>2</v>
      </c>
    </row>
    <row r="586" spans="1:9" ht="15">
      <c r="A586" s="2" t="s">
        <v>17</v>
      </c>
      <c r="B586" s="2" t="s">
        <v>123</v>
      </c>
      <c r="E586" s="1">
        <f>E583</f>
        <v>890</v>
      </c>
      <c r="F586" s="1">
        <f>F583</f>
        <v>753</v>
      </c>
      <c r="G586" s="1">
        <v>1500</v>
      </c>
      <c r="H586" s="1">
        <f>H583</f>
        <v>1500</v>
      </c>
      <c r="I586" s="1">
        <f>I583</f>
        <v>1500</v>
      </c>
    </row>
    <row r="588" ht="15">
      <c r="A588" s="2" t="s">
        <v>103</v>
      </c>
    </row>
    <row r="589" spans="1:9" ht="15">
      <c r="A589" s="2"/>
      <c r="B589" s="2" t="s">
        <v>197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</row>
    <row r="590" spans="2:9" ht="15">
      <c r="B590" s="2" t="s">
        <v>320</v>
      </c>
      <c r="E590" s="1">
        <v>747</v>
      </c>
      <c r="F590" s="1">
        <v>1128</v>
      </c>
      <c r="G590" s="1">
        <v>1000</v>
      </c>
      <c r="H590" s="1">
        <v>1000</v>
      </c>
      <c r="I590" s="1">
        <v>1000</v>
      </c>
    </row>
    <row r="591" spans="2:9" ht="15">
      <c r="B591" s="2" t="s">
        <v>214</v>
      </c>
      <c r="E591" s="1">
        <v>154</v>
      </c>
      <c r="F591" s="1">
        <v>0</v>
      </c>
      <c r="G591" s="1">
        <v>225</v>
      </c>
      <c r="H591" s="1">
        <v>225</v>
      </c>
      <c r="I591" s="1">
        <v>225</v>
      </c>
    </row>
    <row r="592" spans="5:9" ht="15">
      <c r="E592" s="4" t="s">
        <v>2</v>
      </c>
      <c r="F592" s="4" t="s">
        <v>2</v>
      </c>
      <c r="G592" s="4"/>
      <c r="H592" s="4" t="s">
        <v>2</v>
      </c>
      <c r="I592" s="4" t="s">
        <v>2</v>
      </c>
    </row>
    <row r="593" spans="2:9" ht="15">
      <c r="B593" s="2" t="s">
        <v>123</v>
      </c>
      <c r="E593" s="1">
        <f>E590+E591</f>
        <v>901</v>
      </c>
      <c r="F593" s="1">
        <f>F590+F591</f>
        <v>1128</v>
      </c>
      <c r="G593" s="1">
        <v>1225</v>
      </c>
      <c r="H593" s="1">
        <f>H590+H591</f>
        <v>1225</v>
      </c>
      <c r="I593" s="1">
        <f>I590+I591</f>
        <v>1225</v>
      </c>
    </row>
    <row r="595" ht="15">
      <c r="A595" s="2" t="s">
        <v>104</v>
      </c>
    </row>
    <row r="596" spans="2:9" ht="15">
      <c r="B596" s="2" t="s">
        <v>321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</row>
    <row r="597" spans="2:9" ht="15">
      <c r="B597" s="2" t="s">
        <v>229</v>
      </c>
      <c r="E597" s="1">
        <v>3876</v>
      </c>
      <c r="F597" s="19">
        <v>3725</v>
      </c>
      <c r="G597" s="19">
        <v>4000</v>
      </c>
      <c r="H597" s="43">
        <v>4000</v>
      </c>
      <c r="I597" s="43">
        <v>4000</v>
      </c>
    </row>
    <row r="598" spans="2:9" ht="15">
      <c r="B598" s="2" t="s">
        <v>332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</row>
    <row r="599" spans="5:9" ht="15">
      <c r="E599" s="4" t="s">
        <v>2</v>
      </c>
      <c r="F599" s="4" t="s">
        <v>2</v>
      </c>
      <c r="G599" s="4"/>
      <c r="H599" s="4" t="s">
        <v>2</v>
      </c>
      <c r="I599" s="4" t="s">
        <v>2</v>
      </c>
    </row>
    <row r="600" spans="2:9" ht="15">
      <c r="B600" s="2" t="s">
        <v>123</v>
      </c>
      <c r="E600" s="1">
        <f>SUM(E596:E598)</f>
        <v>3876</v>
      </c>
      <c r="F600" s="19">
        <f>SUM(F596:F598)</f>
        <v>3725</v>
      </c>
      <c r="G600" s="19">
        <v>4000</v>
      </c>
      <c r="H600" s="43">
        <f>SUM(H596:H598)</f>
        <v>4000</v>
      </c>
      <c r="I600" s="43">
        <f>SUM(I596:I598)</f>
        <v>4000</v>
      </c>
    </row>
    <row r="602" spans="1:9" ht="15">
      <c r="A602" s="2" t="s">
        <v>105</v>
      </c>
      <c r="B602" s="2" t="s">
        <v>231</v>
      </c>
      <c r="E602" s="1">
        <v>10700</v>
      </c>
      <c r="F602" s="1">
        <v>10143</v>
      </c>
      <c r="G602" s="1">
        <v>10700</v>
      </c>
      <c r="H602" s="21">
        <v>12000</v>
      </c>
      <c r="I602" s="21">
        <v>12000</v>
      </c>
    </row>
    <row r="603" spans="1:9" ht="15">
      <c r="A603" s="2" t="s">
        <v>106</v>
      </c>
      <c r="B603" s="2" t="s">
        <v>234</v>
      </c>
      <c r="E603" s="1">
        <v>0</v>
      </c>
      <c r="F603" s="1">
        <v>0</v>
      </c>
      <c r="G603" s="1">
        <v>500</v>
      </c>
      <c r="H603" s="1">
        <v>500</v>
      </c>
      <c r="I603" s="43">
        <v>500</v>
      </c>
    </row>
    <row r="604" spans="5:9" ht="15">
      <c r="E604" s="4" t="s">
        <v>2</v>
      </c>
      <c r="F604" s="4" t="s">
        <v>2</v>
      </c>
      <c r="G604" s="4"/>
      <c r="H604" s="4" t="s">
        <v>2</v>
      </c>
      <c r="I604" s="4" t="s">
        <v>2</v>
      </c>
    </row>
    <row r="605" spans="2:9" ht="15">
      <c r="B605" s="2" t="s">
        <v>123</v>
      </c>
      <c r="E605" s="1">
        <f>SUM(E602:E603)</f>
        <v>10700</v>
      </c>
      <c r="F605" s="1">
        <f>SUM(F602:F603)</f>
        <v>10143</v>
      </c>
      <c r="G605" s="1">
        <v>11200</v>
      </c>
      <c r="H605" s="1">
        <f>SUM(H602:H603)</f>
        <v>12500</v>
      </c>
      <c r="I605" s="1">
        <f>SUM(I602:I603)</f>
        <v>12500</v>
      </c>
    </row>
    <row r="607" spans="1:9" ht="15">
      <c r="A607" s="2" t="s">
        <v>22</v>
      </c>
      <c r="E607" s="1">
        <f>SUM(E586,E593,E600,E605)</f>
        <v>16367</v>
      </c>
      <c r="F607" s="1">
        <f>F586+F593+F600+F605</f>
        <v>15749</v>
      </c>
      <c r="G607" s="1">
        <v>17925</v>
      </c>
      <c r="H607" s="21">
        <f>H586+H593+H600+H605</f>
        <v>19225</v>
      </c>
      <c r="I607" s="21">
        <f>I586+I593+I600+I605</f>
        <v>19225</v>
      </c>
    </row>
    <row r="609" ht="15">
      <c r="A609" s="2" t="s">
        <v>52</v>
      </c>
    </row>
    <row r="610" spans="1:3" ht="15">
      <c r="A610" s="4" t="s">
        <v>2</v>
      </c>
      <c r="B610" s="4" t="s">
        <v>2</v>
      </c>
      <c r="C610" s="4" t="s">
        <v>2</v>
      </c>
    </row>
    <row r="611" spans="1:9" ht="15">
      <c r="A611" s="2" t="s">
        <v>107</v>
      </c>
      <c r="B611" s="2" t="s">
        <v>333</v>
      </c>
      <c r="I611" s="21"/>
    </row>
    <row r="612" spans="2:9" ht="15">
      <c r="B612" s="2" t="s">
        <v>188</v>
      </c>
      <c r="E612" s="1">
        <v>12627</v>
      </c>
      <c r="F612" s="19">
        <v>8975</v>
      </c>
      <c r="G612" s="19">
        <v>10506</v>
      </c>
      <c r="H612" s="21">
        <v>10821</v>
      </c>
      <c r="I612" s="21">
        <v>10821</v>
      </c>
    </row>
    <row r="613" spans="2:9" ht="15">
      <c r="B613" s="2" t="s">
        <v>200</v>
      </c>
      <c r="E613" s="1">
        <v>0</v>
      </c>
      <c r="F613" s="19">
        <v>0</v>
      </c>
      <c r="G613" s="19">
        <v>0</v>
      </c>
      <c r="H613" s="1">
        <v>0</v>
      </c>
      <c r="I613" s="1">
        <v>0</v>
      </c>
    </row>
    <row r="614" spans="2:9" ht="15">
      <c r="B614" s="2" t="s">
        <v>198</v>
      </c>
      <c r="E614" s="1">
        <v>631</v>
      </c>
      <c r="F614" s="19">
        <v>300</v>
      </c>
      <c r="G614" s="19">
        <v>500</v>
      </c>
      <c r="H614" s="1">
        <v>500</v>
      </c>
      <c r="I614" s="1">
        <v>500</v>
      </c>
    </row>
    <row r="615" spans="2:9" ht="15">
      <c r="B615" s="2" t="s">
        <v>201</v>
      </c>
      <c r="E615" s="1">
        <v>0</v>
      </c>
      <c r="F615" s="19">
        <v>0</v>
      </c>
      <c r="G615" s="19">
        <v>500</v>
      </c>
      <c r="H615" s="45">
        <v>0</v>
      </c>
      <c r="I615" s="1">
        <v>0</v>
      </c>
    </row>
    <row r="616" spans="5:9" ht="15">
      <c r="E616" s="4" t="s">
        <v>2</v>
      </c>
      <c r="F616" s="39" t="s">
        <v>2</v>
      </c>
      <c r="G616" s="39"/>
      <c r="H616" s="4" t="s">
        <v>2</v>
      </c>
      <c r="I616" s="4" t="s">
        <v>2</v>
      </c>
    </row>
    <row r="617" spans="2:9" ht="15">
      <c r="B617" s="2" t="s">
        <v>123</v>
      </c>
      <c r="E617" s="1">
        <f>SUM(E612:E615)</f>
        <v>13258</v>
      </c>
      <c r="F617" s="19">
        <f>SUM(F612:F615)</f>
        <v>9275</v>
      </c>
      <c r="G617" s="19">
        <v>11506</v>
      </c>
      <c r="H617" s="21">
        <f>SUM(H612:H615)</f>
        <v>11321</v>
      </c>
      <c r="I617" s="21">
        <f>SUM(I612:I615)</f>
        <v>11321</v>
      </c>
    </row>
    <row r="619" spans="1:2" ht="15">
      <c r="A619" s="2" t="s">
        <v>108</v>
      </c>
      <c r="B619" s="2" t="s">
        <v>334</v>
      </c>
    </row>
    <row r="620" spans="2:9" ht="15">
      <c r="B620" s="2" t="s">
        <v>188</v>
      </c>
      <c r="E620" s="1">
        <v>50819</v>
      </c>
      <c r="F620" s="19">
        <v>46537</v>
      </c>
      <c r="G620" s="19">
        <v>51203</v>
      </c>
      <c r="H620" s="45">
        <v>44802</v>
      </c>
      <c r="I620" s="45">
        <v>44802</v>
      </c>
    </row>
    <row r="621" spans="2:9" ht="15">
      <c r="B621" s="2" t="s">
        <v>196</v>
      </c>
      <c r="E621" s="1">
        <v>0</v>
      </c>
      <c r="F621" s="19">
        <v>0</v>
      </c>
      <c r="G621" s="19">
        <v>0</v>
      </c>
      <c r="H621" s="1">
        <v>0</v>
      </c>
      <c r="I621" s="1">
        <v>0</v>
      </c>
    </row>
    <row r="622" spans="2:9" ht="15">
      <c r="B622" s="2" t="s">
        <v>335</v>
      </c>
      <c r="E622" s="1">
        <v>7647</v>
      </c>
      <c r="F622" s="19">
        <v>1351</v>
      </c>
      <c r="G622" s="19">
        <v>7200</v>
      </c>
      <c r="H622" s="43">
        <v>7200</v>
      </c>
      <c r="I622" s="43">
        <v>7200</v>
      </c>
    </row>
    <row r="623" spans="2:9" ht="15">
      <c r="B623" s="2" t="s">
        <v>216</v>
      </c>
      <c r="E623" s="1">
        <v>71</v>
      </c>
      <c r="F623" s="19">
        <v>200</v>
      </c>
      <c r="G623" s="19">
        <v>200</v>
      </c>
      <c r="H623" s="1">
        <v>200</v>
      </c>
      <c r="I623" s="1">
        <v>200</v>
      </c>
    </row>
    <row r="624" spans="2:9" ht="15">
      <c r="B624" s="2" t="s">
        <v>289</v>
      </c>
      <c r="E624" s="1">
        <v>201</v>
      </c>
      <c r="F624" s="19">
        <v>976</v>
      </c>
      <c r="G624" s="19">
        <v>1500</v>
      </c>
      <c r="H624" s="1">
        <v>1500</v>
      </c>
      <c r="I624" s="1">
        <v>1500</v>
      </c>
    </row>
    <row r="625" spans="2:9" ht="15">
      <c r="B625" s="2" t="s">
        <v>204</v>
      </c>
      <c r="E625" s="1">
        <v>2558</v>
      </c>
      <c r="F625" s="19">
        <v>2682</v>
      </c>
      <c r="G625" s="19">
        <v>3000</v>
      </c>
      <c r="H625" s="1">
        <v>3000</v>
      </c>
      <c r="I625" s="1">
        <v>3000</v>
      </c>
    </row>
    <row r="626" spans="5:9" ht="15">
      <c r="E626" s="4" t="s">
        <v>2</v>
      </c>
      <c r="F626" s="39" t="s">
        <v>2</v>
      </c>
      <c r="G626" s="39"/>
      <c r="H626" s="39" t="s">
        <v>2</v>
      </c>
      <c r="I626" s="39" t="s">
        <v>2</v>
      </c>
    </row>
    <row r="627" spans="2:9" ht="15">
      <c r="B627" s="2" t="s">
        <v>123</v>
      </c>
      <c r="E627" s="1">
        <f>SUM(E620:E625)</f>
        <v>61296</v>
      </c>
      <c r="F627" s="19">
        <f>SUM(F620:F625)</f>
        <v>51746</v>
      </c>
      <c r="G627" s="19">
        <v>63103</v>
      </c>
      <c r="H627" s="45">
        <f>SUM(H620:H625)</f>
        <v>56702</v>
      </c>
      <c r="I627" s="45">
        <f>SUM(I620:I625)</f>
        <v>56702</v>
      </c>
    </row>
    <row r="628" ht="15">
      <c r="B628" s="2"/>
    </row>
    <row r="631" spans="1:3" ht="15">
      <c r="A631" s="19" t="s">
        <v>109</v>
      </c>
      <c r="B631" s="10" t="s">
        <v>468</v>
      </c>
      <c r="C631" s="2" t="s">
        <v>417</v>
      </c>
    </row>
    <row r="632" spans="2:9" ht="15">
      <c r="B632" s="2" t="s">
        <v>211</v>
      </c>
      <c r="C632" s="2" t="s">
        <v>109</v>
      </c>
      <c r="E632" s="1">
        <v>8704</v>
      </c>
      <c r="F632" s="19">
        <v>2794</v>
      </c>
      <c r="G632" s="19">
        <v>11000</v>
      </c>
      <c r="H632" s="19">
        <v>11000</v>
      </c>
      <c r="I632" s="45">
        <v>9000</v>
      </c>
    </row>
    <row r="633" spans="2:9" ht="15">
      <c r="B633" s="2" t="s">
        <v>465</v>
      </c>
      <c r="E633" s="1">
        <v>3690</v>
      </c>
      <c r="F633" s="19">
        <v>286</v>
      </c>
      <c r="G633" s="19">
        <v>4000</v>
      </c>
      <c r="H633" s="19">
        <v>4000</v>
      </c>
      <c r="I633" s="45">
        <v>3000</v>
      </c>
    </row>
    <row r="634" spans="2:9" ht="15">
      <c r="B634" s="2" t="s">
        <v>336</v>
      </c>
      <c r="E634" s="1">
        <v>9180</v>
      </c>
      <c r="F634" s="19">
        <v>7087</v>
      </c>
      <c r="G634" s="19">
        <v>11000</v>
      </c>
      <c r="H634" s="19">
        <v>11000</v>
      </c>
      <c r="I634" s="45">
        <v>10000</v>
      </c>
    </row>
    <row r="635" spans="2:9" ht="15">
      <c r="B635" s="2" t="s">
        <v>337</v>
      </c>
      <c r="E635" s="1">
        <v>248039</v>
      </c>
      <c r="F635" s="19">
        <v>229266</v>
      </c>
      <c r="G635" s="19">
        <v>260000</v>
      </c>
      <c r="H635" s="19">
        <v>260000</v>
      </c>
      <c r="I635" s="19">
        <v>260000</v>
      </c>
    </row>
    <row r="636" spans="2:9" ht="15">
      <c r="B636" s="16" t="s">
        <v>518</v>
      </c>
      <c r="E636" s="1">
        <v>43121</v>
      </c>
      <c r="F636" s="19">
        <v>43121</v>
      </c>
      <c r="G636" s="19"/>
      <c r="H636" s="21">
        <v>44087</v>
      </c>
      <c r="I636" s="21">
        <v>44087</v>
      </c>
    </row>
    <row r="637" spans="5:9" ht="15">
      <c r="E637" s="4" t="s">
        <v>2</v>
      </c>
      <c r="F637" s="39" t="s">
        <v>2</v>
      </c>
      <c r="G637" s="39"/>
      <c r="H637" s="39" t="s">
        <v>2</v>
      </c>
      <c r="I637" s="39" t="s">
        <v>2</v>
      </c>
    </row>
    <row r="638" spans="2:9" ht="15">
      <c r="B638" s="2" t="s">
        <v>123</v>
      </c>
      <c r="E638" s="1">
        <f>SUM(E632:E636)</f>
        <v>312734</v>
      </c>
      <c r="F638" s="19">
        <f>SUM(F632:F636)</f>
        <v>282554</v>
      </c>
      <c r="G638" s="19">
        <f>SUM(G632:G635)</f>
        <v>286000</v>
      </c>
      <c r="H638" s="21">
        <f>SUM(H632:H636)</f>
        <v>330087</v>
      </c>
      <c r="I638" s="45">
        <f>SUM(I632:I636)</f>
        <v>326087</v>
      </c>
    </row>
    <row r="639" ht="15">
      <c r="B639" s="2"/>
    </row>
    <row r="640" spans="1:2" ht="15">
      <c r="A640" s="2" t="s">
        <v>484</v>
      </c>
      <c r="B640" s="2" t="s">
        <v>288</v>
      </c>
    </row>
    <row r="641" spans="2:9" ht="15">
      <c r="B641" s="2" t="s">
        <v>188</v>
      </c>
      <c r="E641" s="1">
        <v>10498</v>
      </c>
      <c r="F641" s="19">
        <v>9664</v>
      </c>
      <c r="G641" s="19">
        <v>4895</v>
      </c>
      <c r="H641" s="21">
        <v>5042</v>
      </c>
      <c r="I641" s="21">
        <v>5042</v>
      </c>
    </row>
    <row r="642" spans="2:9" ht="13.5" customHeight="1">
      <c r="B642" s="2" t="s">
        <v>289</v>
      </c>
      <c r="E642" s="1">
        <v>2320</v>
      </c>
      <c r="F642" s="19">
        <v>3651</v>
      </c>
      <c r="G642" s="19">
        <v>3800</v>
      </c>
      <c r="H642" s="1">
        <v>3800</v>
      </c>
      <c r="I642" s="1">
        <v>3800</v>
      </c>
    </row>
    <row r="643" spans="2:9" ht="15">
      <c r="B643" s="2" t="s">
        <v>204</v>
      </c>
      <c r="E643" s="1">
        <v>263</v>
      </c>
      <c r="F643" s="19">
        <v>371</v>
      </c>
      <c r="G643" s="19">
        <v>1900</v>
      </c>
      <c r="H643" s="1">
        <v>1900</v>
      </c>
      <c r="I643" s="1">
        <v>1900</v>
      </c>
    </row>
    <row r="644" spans="5:9" ht="15">
      <c r="E644" s="4" t="s">
        <v>2</v>
      </c>
      <c r="F644" s="39" t="s">
        <v>2</v>
      </c>
      <c r="G644" s="39"/>
      <c r="H644" s="4" t="s">
        <v>2</v>
      </c>
      <c r="I644" s="4" t="s">
        <v>2</v>
      </c>
    </row>
    <row r="645" spans="2:9" ht="15">
      <c r="B645" s="2" t="s">
        <v>123</v>
      </c>
      <c r="E645" s="1">
        <f>SUM(E641:E643)</f>
        <v>13081</v>
      </c>
      <c r="F645" s="19">
        <f>SUM(F641:F643)</f>
        <v>13686</v>
      </c>
      <c r="G645" s="19">
        <v>10595</v>
      </c>
      <c r="H645" s="21">
        <f>SUM(H641:H643)</f>
        <v>10742</v>
      </c>
      <c r="I645" s="21">
        <f>SUM(I641:I643)</f>
        <v>10742</v>
      </c>
    </row>
    <row r="646" spans="5:9" ht="15">
      <c r="E646" s="4" t="s">
        <v>2</v>
      </c>
      <c r="F646" s="4" t="s">
        <v>2</v>
      </c>
      <c r="G646" s="4"/>
      <c r="H646" s="4" t="s">
        <v>2</v>
      </c>
      <c r="I646" s="4" t="s">
        <v>2</v>
      </c>
    </row>
    <row r="647" spans="1:9" ht="15">
      <c r="A647" s="1" t="s">
        <v>61</v>
      </c>
      <c r="B647" s="2"/>
      <c r="E647" s="1">
        <f>SUM(E617,E627,E638,E645)</f>
        <v>400369</v>
      </c>
      <c r="F647" s="1">
        <f>+F617+F627+F638+F645</f>
        <v>357261</v>
      </c>
      <c r="G647" s="1">
        <v>414897</v>
      </c>
      <c r="H647" s="45">
        <f>+H617+H627+H638+H645</f>
        <v>408852</v>
      </c>
      <c r="I647" s="45">
        <f>+I617+I627+I638+I645</f>
        <v>404852</v>
      </c>
    </row>
    <row r="648" ht="15">
      <c r="B648" s="2"/>
    </row>
    <row r="649" ht="15">
      <c r="B649" s="2" t="s">
        <v>90</v>
      </c>
    </row>
    <row r="650" spans="1:9" ht="15">
      <c r="A650" s="1" t="s">
        <v>110</v>
      </c>
      <c r="B650" s="2" t="s">
        <v>328</v>
      </c>
      <c r="E650" s="1">
        <v>25292</v>
      </c>
      <c r="F650" s="19">
        <v>8193</v>
      </c>
      <c r="G650" s="19">
        <v>8960</v>
      </c>
      <c r="H650" s="45">
        <v>8616</v>
      </c>
      <c r="I650" s="45">
        <v>8616</v>
      </c>
    </row>
    <row r="651" spans="1:9" ht="15">
      <c r="A651" s="2" t="s">
        <v>111</v>
      </c>
      <c r="B651" s="2" t="s">
        <v>303</v>
      </c>
      <c r="E651" s="1">
        <v>4585</v>
      </c>
      <c r="F651" s="19">
        <v>4041</v>
      </c>
      <c r="G651" s="19">
        <v>5085</v>
      </c>
      <c r="H651" s="19">
        <v>5085</v>
      </c>
      <c r="I651" s="19">
        <v>5085</v>
      </c>
    </row>
    <row r="652" spans="1:9" ht="15">
      <c r="A652" s="2" t="s">
        <v>112</v>
      </c>
      <c r="B652" s="2" t="s">
        <v>304</v>
      </c>
      <c r="E652" s="1">
        <v>1955</v>
      </c>
      <c r="F652" s="19">
        <v>0</v>
      </c>
      <c r="G652" s="19">
        <v>2250</v>
      </c>
      <c r="H652" s="19">
        <v>2250</v>
      </c>
      <c r="I652" s="19">
        <v>2250</v>
      </c>
    </row>
    <row r="653" spans="1:9" ht="15">
      <c r="A653" s="2" t="s">
        <v>113</v>
      </c>
      <c r="B653" s="2" t="s">
        <v>306</v>
      </c>
      <c r="E653" s="1">
        <v>31324</v>
      </c>
      <c r="F653" s="19">
        <v>18482</v>
      </c>
      <c r="G653" s="19">
        <v>18006</v>
      </c>
      <c r="H653" s="19">
        <v>18006</v>
      </c>
      <c r="I653" s="19">
        <v>18006</v>
      </c>
    </row>
    <row r="654" spans="1:9" ht="15">
      <c r="A654" s="2" t="s">
        <v>113</v>
      </c>
      <c r="B654" s="2" t="s">
        <v>338</v>
      </c>
      <c r="E654" s="1">
        <v>7399</v>
      </c>
      <c r="F654" s="19">
        <v>7920</v>
      </c>
      <c r="G654" s="19">
        <v>7920</v>
      </c>
      <c r="H654" s="19">
        <v>7920</v>
      </c>
      <c r="I654" s="19">
        <v>7920</v>
      </c>
    </row>
    <row r="655" spans="1:9" ht="15">
      <c r="A655" s="2" t="s">
        <v>113</v>
      </c>
      <c r="B655" s="2" t="s">
        <v>308</v>
      </c>
      <c r="E655" s="1">
        <v>2364</v>
      </c>
      <c r="F655" s="19">
        <v>252</v>
      </c>
      <c r="G655" s="19">
        <v>700</v>
      </c>
      <c r="H655" s="19">
        <v>700</v>
      </c>
      <c r="I655" s="19">
        <v>700</v>
      </c>
    </row>
    <row r="656" spans="1:9" ht="15">
      <c r="A656" s="2" t="s">
        <v>114</v>
      </c>
      <c r="B656" s="2" t="s">
        <v>330</v>
      </c>
      <c r="E656" s="1">
        <v>1072</v>
      </c>
      <c r="F656" s="19">
        <v>945</v>
      </c>
      <c r="G656" s="19">
        <v>1190</v>
      </c>
      <c r="H656" s="19">
        <v>1190</v>
      </c>
      <c r="I656" s="19">
        <v>1190</v>
      </c>
    </row>
    <row r="657" spans="5:9" ht="15">
      <c r="E657" s="4" t="s">
        <v>2</v>
      </c>
      <c r="F657" s="39" t="s">
        <v>2</v>
      </c>
      <c r="G657" s="39"/>
      <c r="H657" s="39" t="s">
        <v>2</v>
      </c>
      <c r="I657" s="39" t="s">
        <v>2</v>
      </c>
    </row>
    <row r="658" spans="2:9" ht="15">
      <c r="B658" s="2" t="s">
        <v>123</v>
      </c>
      <c r="E658" s="1">
        <f>SUM(E650:E656)</f>
        <v>73991</v>
      </c>
      <c r="F658" s="19">
        <f>SUM(F650:F656)</f>
        <v>39833</v>
      </c>
      <c r="G658" s="19">
        <v>44111</v>
      </c>
      <c r="H658" s="45">
        <f>SUM(H650:H656)</f>
        <v>43767</v>
      </c>
      <c r="I658" s="45">
        <f>SUM(I650:I656)</f>
        <v>43767</v>
      </c>
    </row>
    <row r="659" spans="8:9" ht="15">
      <c r="H659" s="19"/>
      <c r="I659" s="19"/>
    </row>
    <row r="660" spans="1:9" ht="15">
      <c r="A660" s="2" t="s">
        <v>96</v>
      </c>
      <c r="E660" s="1">
        <f>E658</f>
        <v>73991</v>
      </c>
      <c r="F660" s="19">
        <f>F658</f>
        <v>39833</v>
      </c>
      <c r="G660" s="19">
        <v>44211</v>
      </c>
      <c r="H660" s="45">
        <f>H658</f>
        <v>43767</v>
      </c>
      <c r="I660" s="45">
        <f>I658</f>
        <v>43767</v>
      </c>
    </row>
    <row r="663" ht="15">
      <c r="B663" s="2" t="s">
        <v>310</v>
      </c>
    </row>
    <row r="664" spans="1:9" ht="15">
      <c r="A664" s="2" t="s">
        <v>115</v>
      </c>
      <c r="B664" s="2" t="s">
        <v>339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</row>
    <row r="665" spans="1:9" ht="15">
      <c r="A665" s="2" t="s">
        <v>115</v>
      </c>
      <c r="B665" s="2" t="s">
        <v>340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</row>
    <row r="666" spans="5:9" ht="15">
      <c r="E666" s="4" t="s">
        <v>2</v>
      </c>
      <c r="F666" s="4" t="s">
        <v>2</v>
      </c>
      <c r="G666" s="4"/>
      <c r="H666" s="4" t="s">
        <v>2</v>
      </c>
      <c r="I666" s="4" t="s">
        <v>2</v>
      </c>
    </row>
    <row r="667" spans="2:9" ht="15">
      <c r="B667" s="2" t="s">
        <v>123</v>
      </c>
      <c r="E667" s="1">
        <f>SUM(E664:E665)</f>
        <v>0</v>
      </c>
      <c r="F667" s="1">
        <f>SUM(F664:F665)</f>
        <v>0</v>
      </c>
      <c r="G667" s="1">
        <v>0</v>
      </c>
      <c r="H667" s="1">
        <f>SUM(H664:H665)</f>
        <v>0</v>
      </c>
      <c r="I667" s="1">
        <f>SUM(I664:I665)</f>
        <v>0</v>
      </c>
    </row>
    <row r="668" ht="15">
      <c r="B668" s="2" t="s">
        <v>17</v>
      </c>
    </row>
    <row r="669" spans="1:9" ht="15">
      <c r="A669" s="2" t="s">
        <v>71</v>
      </c>
      <c r="E669" s="1">
        <f>E667</f>
        <v>0</v>
      </c>
      <c r="F669" s="1">
        <f>F667</f>
        <v>0</v>
      </c>
      <c r="G669" s="1">
        <v>0</v>
      </c>
      <c r="H669" s="1">
        <f>H667</f>
        <v>0</v>
      </c>
      <c r="I669" s="1">
        <f>I667</f>
        <v>0</v>
      </c>
    </row>
    <row r="670" ht="15">
      <c r="A670" s="2"/>
    </row>
    <row r="671" spans="1:2" ht="15">
      <c r="A671" s="2"/>
      <c r="B671" s="1" t="s">
        <v>98</v>
      </c>
    </row>
    <row r="672" spans="1:9" ht="15">
      <c r="A672" s="2" t="s">
        <v>116</v>
      </c>
      <c r="B672" s="2" t="s">
        <v>472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</row>
    <row r="673" spans="5:9" ht="15">
      <c r="E673" s="1" t="s">
        <v>17</v>
      </c>
      <c r="F673" s="1" t="s">
        <v>17</v>
      </c>
      <c r="H673" s="1" t="s">
        <v>17</v>
      </c>
      <c r="I673" s="1" t="s">
        <v>17</v>
      </c>
    </row>
    <row r="674" spans="1:9" ht="15">
      <c r="A674" s="1" t="s">
        <v>77</v>
      </c>
      <c r="E674" s="1">
        <f>E672</f>
        <v>0</v>
      </c>
      <c r="F674" s="1">
        <f>F672</f>
        <v>0</v>
      </c>
      <c r="G674" s="1">
        <v>0</v>
      </c>
      <c r="H674" s="1">
        <f>H672</f>
        <v>0</v>
      </c>
      <c r="I674" s="1">
        <f>I672</f>
        <v>0</v>
      </c>
    </row>
    <row r="676" ht="15">
      <c r="H676" s="21"/>
    </row>
    <row r="677" spans="1:9" ht="15">
      <c r="A677" s="2" t="s">
        <v>117</v>
      </c>
      <c r="E677" s="1">
        <f>SUM(E607,E647,E660)</f>
        <v>490727</v>
      </c>
      <c r="F677" s="1">
        <f>F607+F647+E660+F669+F674</f>
        <v>447001</v>
      </c>
      <c r="G677" s="1">
        <v>473655</v>
      </c>
      <c r="H677" s="45">
        <f>H607+H647+F660+H669+H674</f>
        <v>467910</v>
      </c>
      <c r="I677" s="45">
        <f>SUM(I607,I647,I660)</f>
        <v>467844</v>
      </c>
    </row>
    <row r="680" spans="1:9" ht="15">
      <c r="A680" s="19" t="s">
        <v>535</v>
      </c>
      <c r="D680" s="2" t="s">
        <v>17</v>
      </c>
      <c r="E680" s="1">
        <f>SUM(E477+E569+E677)</f>
        <v>3194190</v>
      </c>
      <c r="F680" s="1">
        <f>SUM(F477+F569+F677)</f>
        <v>3079016.1399999997</v>
      </c>
      <c r="G680" s="1">
        <v>3358222</v>
      </c>
      <c r="H680" s="45">
        <f>SUM(H477+H569+H677)</f>
        <v>3350012</v>
      </c>
      <c r="I680" s="45">
        <f>SUM(I477+I569+I677)</f>
        <v>3338596</v>
      </c>
    </row>
    <row r="686" ht="15">
      <c r="A686" s="2" t="s">
        <v>118</v>
      </c>
    </row>
    <row r="687" spans="1:4" ht="15">
      <c r="A687" s="1" t="s">
        <v>17</v>
      </c>
      <c r="B687" s="2" t="s">
        <v>17</v>
      </c>
      <c r="D687" s="2" t="s">
        <v>17</v>
      </c>
    </row>
    <row r="688" ht="15">
      <c r="A688" s="2" t="s">
        <v>119</v>
      </c>
    </row>
    <row r="689" spans="1:9" ht="15">
      <c r="A689" s="19" t="s">
        <v>509</v>
      </c>
      <c r="C689" s="15"/>
      <c r="D689" s="11" t="s">
        <v>256</v>
      </c>
      <c r="E689" s="2" t="s">
        <v>17</v>
      </c>
      <c r="F689" s="2" t="s">
        <v>17</v>
      </c>
      <c r="G689" s="2"/>
      <c r="H689" s="2" t="s">
        <v>17</v>
      </c>
      <c r="I689" s="2" t="s">
        <v>17</v>
      </c>
    </row>
    <row r="691" spans="5:9" ht="15">
      <c r="E691" s="3" t="s">
        <v>423</v>
      </c>
      <c r="F691" s="16" t="s">
        <v>423</v>
      </c>
      <c r="G691" s="16" t="s">
        <v>423</v>
      </c>
      <c r="H691" s="16" t="s">
        <v>442</v>
      </c>
      <c r="I691" s="16" t="s">
        <v>442</v>
      </c>
    </row>
    <row r="692" spans="5:9" ht="15">
      <c r="E692" s="17" t="s">
        <v>495</v>
      </c>
      <c r="F692" s="17" t="s">
        <v>496</v>
      </c>
      <c r="G692" s="17" t="s">
        <v>504</v>
      </c>
      <c r="H692" s="16" t="s">
        <v>510</v>
      </c>
      <c r="I692" s="16" t="s">
        <v>532</v>
      </c>
    </row>
    <row r="693" spans="5:7" ht="15">
      <c r="E693" s="4" t="s">
        <v>2</v>
      </c>
      <c r="F693" s="4" t="s">
        <v>2</v>
      </c>
      <c r="G693" s="4" t="s">
        <v>2</v>
      </c>
    </row>
    <row r="694" spans="1:9" ht="15">
      <c r="A694" s="2" t="s">
        <v>120</v>
      </c>
      <c r="B694" s="2" t="s">
        <v>341</v>
      </c>
      <c r="E694" s="1">
        <v>1003930</v>
      </c>
      <c r="F694" s="1">
        <v>1013816</v>
      </c>
      <c r="G694" s="1">
        <v>1035273</v>
      </c>
      <c r="H694" s="1">
        <v>1069578</v>
      </c>
      <c r="I694" s="1">
        <v>1073170</v>
      </c>
    </row>
    <row r="695" spans="1:2" ht="15">
      <c r="A695" s="2"/>
      <c r="B695" s="2"/>
    </row>
    <row r="696" spans="1:9" ht="15">
      <c r="A696" s="2" t="s">
        <v>121</v>
      </c>
      <c r="B696" s="2" t="s">
        <v>342</v>
      </c>
      <c r="E696" s="1">
        <v>5904</v>
      </c>
      <c r="F696" s="1">
        <v>6278</v>
      </c>
      <c r="G696" s="19">
        <v>8900</v>
      </c>
      <c r="H696" s="1">
        <v>0</v>
      </c>
      <c r="I696" s="1">
        <v>0</v>
      </c>
    </row>
    <row r="698" spans="2:9" ht="15">
      <c r="B698" s="2" t="s">
        <v>343</v>
      </c>
      <c r="E698" s="1">
        <f>SUM(E694,E696)</f>
        <v>1009834</v>
      </c>
      <c r="F698" s="16">
        <f>SUM(F694,F696)</f>
        <v>1020094</v>
      </c>
      <c r="G698" s="19">
        <f>G694+G696</f>
        <v>1044173</v>
      </c>
      <c r="H698" s="1">
        <v>1069578</v>
      </c>
      <c r="I698" s="1">
        <f>SUM(I694)</f>
        <v>1073170</v>
      </c>
    </row>
    <row r="700" ht="15">
      <c r="B700" s="2" t="s">
        <v>344</v>
      </c>
    </row>
    <row r="701" ht="15">
      <c r="B701" s="2"/>
    </row>
    <row r="702" ht="15">
      <c r="B702" s="2"/>
    </row>
    <row r="703" spans="1:9" ht="15">
      <c r="A703" s="2" t="s">
        <v>122</v>
      </c>
      <c r="B703" s="2" t="s">
        <v>345</v>
      </c>
      <c r="E703" s="1">
        <v>852</v>
      </c>
      <c r="F703" s="1">
        <v>1660</v>
      </c>
      <c r="G703" s="1">
        <v>3681</v>
      </c>
      <c r="H703" s="1">
        <v>3464</v>
      </c>
      <c r="I703" s="1">
        <v>3500</v>
      </c>
    </row>
    <row r="704" spans="1:2" ht="15">
      <c r="A704" s="2"/>
      <c r="B704" s="2"/>
    </row>
    <row r="706" spans="1:9" ht="15">
      <c r="A706" s="2" t="s">
        <v>123</v>
      </c>
      <c r="E706" s="1">
        <f>E703</f>
        <v>852</v>
      </c>
      <c r="F706" s="1">
        <f>F703</f>
        <v>1660</v>
      </c>
      <c r="G706" s="1">
        <f>G703</f>
        <v>3681</v>
      </c>
      <c r="H706" s="1">
        <v>3464</v>
      </c>
      <c r="I706" s="1">
        <f>SUM(I703)</f>
        <v>3500</v>
      </c>
    </row>
    <row r="708" ht="15">
      <c r="B708" s="2" t="s">
        <v>346</v>
      </c>
    </row>
    <row r="709" spans="1:9" ht="15">
      <c r="A709" s="2" t="s">
        <v>124</v>
      </c>
      <c r="B709" s="2" t="s">
        <v>347</v>
      </c>
      <c r="E709" s="1">
        <v>775806</v>
      </c>
      <c r="F709" s="1">
        <v>760714</v>
      </c>
      <c r="G709" s="19">
        <v>790754</v>
      </c>
      <c r="H709" s="1">
        <v>709277</v>
      </c>
      <c r="I709" s="1">
        <v>750000</v>
      </c>
    </row>
    <row r="710" spans="1:9" ht="15">
      <c r="A710" s="2" t="s">
        <v>125</v>
      </c>
      <c r="B710" s="2" t="s">
        <v>348</v>
      </c>
      <c r="E710" s="1">
        <v>36370</v>
      </c>
      <c r="F710" s="1">
        <v>47672</v>
      </c>
      <c r="G710" s="1">
        <v>52692</v>
      </c>
      <c r="H710" s="1">
        <v>32100</v>
      </c>
      <c r="I710" s="1">
        <v>40000</v>
      </c>
    </row>
    <row r="711" spans="1:9" ht="15">
      <c r="A711" s="2" t="s">
        <v>126</v>
      </c>
      <c r="B711" s="2" t="s">
        <v>349</v>
      </c>
      <c r="E711" s="1">
        <v>60572</v>
      </c>
      <c r="F711" s="1">
        <v>49886</v>
      </c>
      <c r="G711" s="19">
        <v>40683</v>
      </c>
      <c r="H711" s="1">
        <v>38892</v>
      </c>
      <c r="I711" s="1">
        <v>40000</v>
      </c>
    </row>
    <row r="712" spans="1:9" ht="15">
      <c r="A712" s="2" t="s">
        <v>127</v>
      </c>
      <c r="B712" s="2" t="s">
        <v>350</v>
      </c>
      <c r="E712" s="1">
        <v>9503</v>
      </c>
      <c r="F712" s="1">
        <v>0</v>
      </c>
      <c r="G712" s="1">
        <v>33379</v>
      </c>
      <c r="H712" s="1">
        <v>7716</v>
      </c>
      <c r="I712" s="1">
        <v>10000</v>
      </c>
    </row>
    <row r="713" spans="1:7" ht="15">
      <c r="A713" s="1" t="s">
        <v>17</v>
      </c>
      <c r="B713" s="1" t="s">
        <v>17</v>
      </c>
      <c r="E713" s="1" t="s">
        <v>17</v>
      </c>
      <c r="F713" s="1" t="s">
        <v>17</v>
      </c>
      <c r="G713" s="1" t="s">
        <v>17</v>
      </c>
    </row>
    <row r="715" spans="1:9" ht="15">
      <c r="A715" s="2" t="s">
        <v>123</v>
      </c>
      <c r="E715" s="1">
        <f>SUM(E709:E713)</f>
        <v>882251</v>
      </c>
      <c r="F715" s="1">
        <f>SUM(F709:F713)</f>
        <v>858272</v>
      </c>
      <c r="G715" s="19">
        <f>SUM(G709:G713)</f>
        <v>917508</v>
      </c>
      <c r="H715" s="1">
        <v>787985</v>
      </c>
      <c r="I715" s="1">
        <f>SUM(I709:I712)</f>
        <v>840000</v>
      </c>
    </row>
    <row r="717" ht="15">
      <c r="B717" s="2" t="s">
        <v>351</v>
      </c>
    </row>
    <row r="718" spans="1:9" ht="15">
      <c r="A718" s="2" t="s">
        <v>128</v>
      </c>
      <c r="B718" s="2" t="s">
        <v>352</v>
      </c>
      <c r="E718" s="1">
        <v>1005</v>
      </c>
      <c r="F718" s="1">
        <v>5579</v>
      </c>
      <c r="G718" s="19">
        <v>1604</v>
      </c>
      <c r="H718" s="1">
        <v>1224</v>
      </c>
      <c r="I718" s="1">
        <v>1500</v>
      </c>
    </row>
    <row r="719" spans="1:9" ht="15">
      <c r="A719" s="2" t="s">
        <v>490</v>
      </c>
      <c r="B719" s="2" t="s">
        <v>491</v>
      </c>
      <c r="E719" s="1">
        <v>0</v>
      </c>
      <c r="F719" s="1">
        <v>350</v>
      </c>
      <c r="G719" s="19">
        <v>0</v>
      </c>
      <c r="H719" s="1">
        <v>0</v>
      </c>
      <c r="I719" s="1">
        <v>0</v>
      </c>
    </row>
    <row r="720" spans="1:9" ht="15">
      <c r="A720" s="2" t="s">
        <v>129</v>
      </c>
      <c r="B720" s="2" t="s">
        <v>353</v>
      </c>
      <c r="E720" s="1">
        <v>640</v>
      </c>
      <c r="F720" s="1">
        <v>540</v>
      </c>
      <c r="G720" s="19">
        <v>70</v>
      </c>
      <c r="H720" s="1">
        <v>0</v>
      </c>
      <c r="I720" s="1">
        <v>0</v>
      </c>
    </row>
    <row r="721" spans="1:7" ht="15">
      <c r="A721" s="2" t="s">
        <v>445</v>
      </c>
      <c r="B721" s="2" t="s">
        <v>446</v>
      </c>
      <c r="G721" s="19"/>
    </row>
    <row r="722" spans="1:9" ht="15">
      <c r="A722" s="2" t="s">
        <v>447</v>
      </c>
      <c r="B722" s="16" t="s">
        <v>497</v>
      </c>
      <c r="E722" s="1">
        <v>580</v>
      </c>
      <c r="F722" s="1">
        <v>0</v>
      </c>
      <c r="G722" s="19">
        <v>0</v>
      </c>
      <c r="H722" s="1">
        <v>0</v>
      </c>
      <c r="I722" s="1">
        <v>0</v>
      </c>
    </row>
    <row r="723" spans="1:9" ht="15">
      <c r="A723" s="2" t="s">
        <v>130</v>
      </c>
      <c r="B723" s="2" t="s">
        <v>270</v>
      </c>
      <c r="E723" s="1">
        <v>36508</v>
      </c>
      <c r="F723" s="1">
        <v>30519</v>
      </c>
      <c r="G723" s="19">
        <v>33541</v>
      </c>
      <c r="H723" s="1">
        <v>32000</v>
      </c>
      <c r="I723" s="1">
        <v>34000</v>
      </c>
    </row>
    <row r="724" spans="1:9" ht="15">
      <c r="A724" s="2" t="s">
        <v>131</v>
      </c>
      <c r="B724" s="2" t="s">
        <v>354</v>
      </c>
      <c r="E724" s="1">
        <v>750</v>
      </c>
      <c r="F724" s="1">
        <v>549</v>
      </c>
      <c r="G724" s="19">
        <v>425</v>
      </c>
      <c r="H724" s="1">
        <v>222</v>
      </c>
      <c r="I724" s="1">
        <v>300</v>
      </c>
    </row>
    <row r="725" spans="1:9" ht="15">
      <c r="A725" s="2" t="s">
        <v>132</v>
      </c>
      <c r="B725" s="2" t="s">
        <v>355</v>
      </c>
      <c r="C725" s="2" t="s">
        <v>17</v>
      </c>
      <c r="D725" s="2" t="s">
        <v>256</v>
      </c>
      <c r="E725" s="1">
        <v>840</v>
      </c>
      <c r="F725" s="1">
        <v>895</v>
      </c>
      <c r="G725" s="19">
        <v>490</v>
      </c>
      <c r="H725" s="1">
        <v>0</v>
      </c>
      <c r="I725" s="1">
        <v>500</v>
      </c>
    </row>
    <row r="726" spans="1:9" ht="15">
      <c r="A726" s="2" t="s">
        <v>133</v>
      </c>
      <c r="B726" s="2" t="s">
        <v>356</v>
      </c>
      <c r="E726" s="1">
        <v>1724</v>
      </c>
      <c r="F726" s="1">
        <v>283</v>
      </c>
      <c r="G726" s="19">
        <v>362</v>
      </c>
      <c r="H726" s="1">
        <v>151</v>
      </c>
      <c r="I726" s="1">
        <v>250</v>
      </c>
    </row>
    <row r="727" spans="1:7" ht="15">
      <c r="A727" s="2" t="s">
        <v>134</v>
      </c>
      <c r="B727" s="2" t="s">
        <v>357</v>
      </c>
      <c r="E727" s="1">
        <v>0</v>
      </c>
      <c r="F727" s="1">
        <v>0</v>
      </c>
      <c r="G727" s="19">
        <v>0</v>
      </c>
    </row>
    <row r="728" ht="15">
      <c r="G728" s="19"/>
    </row>
    <row r="729" spans="1:9" ht="15">
      <c r="A729" s="2" t="s">
        <v>123</v>
      </c>
      <c r="E729" s="1">
        <f>SUM(E717:E727)</f>
        <v>42047</v>
      </c>
      <c r="F729" s="1">
        <f>SUM(F717:F727)</f>
        <v>38715</v>
      </c>
      <c r="G729" s="19">
        <f>SUM(G717:G727)</f>
        <v>36492</v>
      </c>
      <c r="H729" s="1">
        <v>33597</v>
      </c>
      <c r="I729" s="1">
        <f>SUM(I718:I726)</f>
        <v>36550</v>
      </c>
    </row>
    <row r="730" ht="15">
      <c r="G730" s="19"/>
    </row>
    <row r="731" spans="2:7" ht="15">
      <c r="B731" s="2" t="s">
        <v>358</v>
      </c>
      <c r="G731" s="19"/>
    </row>
    <row r="732" spans="1:9" ht="15">
      <c r="A732" s="2" t="s">
        <v>135</v>
      </c>
      <c r="B732" s="2" t="s">
        <v>359</v>
      </c>
      <c r="E732" s="1">
        <v>256000</v>
      </c>
      <c r="F732" s="1">
        <v>254000</v>
      </c>
      <c r="G732" s="19">
        <v>271000</v>
      </c>
      <c r="H732" s="1">
        <v>271000</v>
      </c>
      <c r="I732" s="1">
        <v>275000</v>
      </c>
    </row>
    <row r="733" spans="1:9" ht="15">
      <c r="A733" s="2" t="s">
        <v>136</v>
      </c>
      <c r="B733" s="2" t="s">
        <v>360</v>
      </c>
      <c r="E733" s="1">
        <v>10209</v>
      </c>
      <c r="F733" s="1">
        <v>14000</v>
      </c>
      <c r="G733" s="19">
        <v>17100</v>
      </c>
      <c r="H733" s="1">
        <v>17100</v>
      </c>
      <c r="I733" s="1">
        <v>18000</v>
      </c>
    </row>
    <row r="734" ht="15">
      <c r="G734" s="19"/>
    </row>
    <row r="735" spans="1:9" ht="15">
      <c r="A735" s="2" t="s">
        <v>123</v>
      </c>
      <c r="E735" s="1">
        <f>SUM(E731:E733)</f>
        <v>266209</v>
      </c>
      <c r="F735" s="1">
        <f>SUM(F731:F733)</f>
        <v>268000</v>
      </c>
      <c r="G735" s="19">
        <f>SUM(G731:G733)</f>
        <v>288100</v>
      </c>
      <c r="H735" s="1">
        <v>288100</v>
      </c>
      <c r="I735" s="1">
        <f>SUM(I732:I733)</f>
        <v>293000</v>
      </c>
    </row>
    <row r="737" ht="15">
      <c r="B737" s="2" t="s">
        <v>361</v>
      </c>
    </row>
    <row r="738" spans="1:9" ht="15">
      <c r="A738" s="2" t="s">
        <v>137</v>
      </c>
      <c r="B738" s="2" t="s">
        <v>362</v>
      </c>
      <c r="E738" s="1">
        <v>516</v>
      </c>
      <c r="F738" s="1">
        <v>525</v>
      </c>
      <c r="G738" s="1">
        <v>599</v>
      </c>
      <c r="H738" s="1">
        <v>33</v>
      </c>
      <c r="I738" s="1">
        <v>0</v>
      </c>
    </row>
    <row r="739" spans="1:9" ht="15">
      <c r="A739" s="2" t="s">
        <v>138</v>
      </c>
      <c r="B739" s="2" t="s">
        <v>363</v>
      </c>
      <c r="E739" s="1">
        <v>82200</v>
      </c>
      <c r="F739" s="1">
        <v>79627</v>
      </c>
      <c r="G739" s="19">
        <v>149736</v>
      </c>
      <c r="H739" s="1">
        <v>40000</v>
      </c>
      <c r="I739" s="1">
        <v>50000</v>
      </c>
    </row>
    <row r="740" ht="15">
      <c r="G740" s="19"/>
    </row>
    <row r="741" spans="1:9" ht="15">
      <c r="A741" s="2" t="s">
        <v>123</v>
      </c>
      <c r="E741" s="1">
        <f>SUM(E737:E739)</f>
        <v>82716</v>
      </c>
      <c r="F741" s="1">
        <f>SUM(F737:F739)</f>
        <v>80152</v>
      </c>
      <c r="G741" s="19">
        <f>SUM(G737:G739)</f>
        <v>150335</v>
      </c>
      <c r="H741" s="1">
        <v>40033</v>
      </c>
      <c r="I741" s="1">
        <f>SUM(I738:I739)</f>
        <v>50000</v>
      </c>
    </row>
    <row r="743" ht="15">
      <c r="B743" s="2" t="s">
        <v>364</v>
      </c>
    </row>
    <row r="744" spans="1:9" ht="15">
      <c r="A744" s="2" t="s">
        <v>139</v>
      </c>
      <c r="B744" s="2" t="s">
        <v>365</v>
      </c>
      <c r="E744" s="1">
        <v>50</v>
      </c>
      <c r="F744" s="1">
        <v>25</v>
      </c>
      <c r="G744" s="1">
        <v>25</v>
      </c>
      <c r="H744" s="1">
        <v>25</v>
      </c>
      <c r="I744" s="1">
        <v>25</v>
      </c>
    </row>
    <row r="745" spans="1:9" ht="15">
      <c r="A745" s="2" t="s">
        <v>140</v>
      </c>
      <c r="B745" s="2" t="s">
        <v>366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</row>
    <row r="746" spans="1:9" ht="15">
      <c r="A746" s="2" t="s">
        <v>141</v>
      </c>
      <c r="B746" s="2" t="s">
        <v>367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</row>
    <row r="747" spans="1:9" ht="15">
      <c r="A747" s="2" t="s">
        <v>142</v>
      </c>
      <c r="B747" s="2" t="s">
        <v>368</v>
      </c>
      <c r="E747" s="1">
        <v>3798</v>
      </c>
      <c r="F747" s="1">
        <v>6883</v>
      </c>
      <c r="G747" s="1">
        <v>5380</v>
      </c>
      <c r="H747" s="1">
        <v>7440</v>
      </c>
      <c r="I747" s="1">
        <v>10000</v>
      </c>
    </row>
    <row r="748" spans="1:9" ht="15">
      <c r="A748" s="2" t="s">
        <v>143</v>
      </c>
      <c r="B748" s="2" t="s">
        <v>369</v>
      </c>
      <c r="E748" s="1">
        <v>335</v>
      </c>
      <c r="F748" s="1">
        <v>75</v>
      </c>
      <c r="G748" s="1">
        <v>5380</v>
      </c>
      <c r="H748" s="1">
        <v>0</v>
      </c>
      <c r="I748" s="1">
        <v>0</v>
      </c>
    </row>
    <row r="750" spans="1:9" ht="15">
      <c r="A750" s="2" t="s">
        <v>123</v>
      </c>
      <c r="E750" s="1">
        <f>SUM(E743:E748)</f>
        <v>4183</v>
      </c>
      <c r="F750" s="1">
        <f>SUM(F743:F748)</f>
        <v>6983</v>
      </c>
      <c r="G750" s="1">
        <f>SUM(G743:G748)</f>
        <v>10785</v>
      </c>
      <c r="H750" s="1">
        <v>7465</v>
      </c>
      <c r="I750" s="1">
        <f>SUM(I744:I748)</f>
        <v>10025</v>
      </c>
    </row>
    <row r="752" ht="15">
      <c r="B752" s="2" t="s">
        <v>370</v>
      </c>
    </row>
    <row r="753" spans="1:9" ht="15">
      <c r="A753" s="2" t="s">
        <v>144</v>
      </c>
      <c r="B753" s="2" t="s">
        <v>371</v>
      </c>
      <c r="E753" s="1">
        <v>15252</v>
      </c>
      <c r="F753" s="1">
        <v>12280</v>
      </c>
      <c r="G753" s="1">
        <v>10067</v>
      </c>
      <c r="H753" s="1">
        <v>13764</v>
      </c>
      <c r="I753" s="1">
        <v>13000</v>
      </c>
    </row>
    <row r="755" spans="1:9" ht="15">
      <c r="A755" s="2" t="s">
        <v>123</v>
      </c>
      <c r="E755" s="1">
        <f>SUM(E753)</f>
        <v>15252</v>
      </c>
      <c r="F755" s="1">
        <f>SUM(F753)</f>
        <v>12280</v>
      </c>
      <c r="G755" s="1">
        <f>SUM(G753)</f>
        <v>10067</v>
      </c>
      <c r="H755" s="1">
        <v>13764</v>
      </c>
      <c r="I755" s="1">
        <f>SUM(I753)</f>
        <v>13000</v>
      </c>
    </row>
    <row r="756" ht="15">
      <c r="A756" s="2"/>
    </row>
    <row r="757" spans="1:9" ht="15">
      <c r="A757" s="2" t="s">
        <v>145</v>
      </c>
      <c r="B757" s="2" t="s">
        <v>372</v>
      </c>
      <c r="E757" s="1">
        <v>0</v>
      </c>
      <c r="F757" s="1">
        <v>926</v>
      </c>
      <c r="G757" s="1">
        <v>0</v>
      </c>
      <c r="H757" s="1">
        <v>0</v>
      </c>
      <c r="I757" s="1">
        <v>0</v>
      </c>
    </row>
    <row r="758" spans="1:9" ht="15">
      <c r="A758" s="2" t="s">
        <v>146</v>
      </c>
      <c r="B758" s="2" t="s">
        <v>373</v>
      </c>
      <c r="E758" s="1">
        <v>45000</v>
      </c>
      <c r="F758" s="1">
        <v>0</v>
      </c>
      <c r="G758" s="1">
        <v>4000</v>
      </c>
      <c r="H758" s="1">
        <v>0</v>
      </c>
      <c r="I758" s="1">
        <v>0</v>
      </c>
    </row>
    <row r="759" spans="1:9" ht="15">
      <c r="A759" s="2" t="s">
        <v>147</v>
      </c>
      <c r="B759" s="2" t="s">
        <v>374</v>
      </c>
      <c r="E759" s="1">
        <v>740</v>
      </c>
      <c r="F759" s="1">
        <v>650</v>
      </c>
      <c r="G759" s="1">
        <v>6050</v>
      </c>
      <c r="H759" s="1">
        <v>0</v>
      </c>
      <c r="I759" s="1">
        <v>0</v>
      </c>
    </row>
    <row r="760" spans="1:9" ht="15">
      <c r="A760" s="2" t="s">
        <v>148</v>
      </c>
      <c r="B760" s="2" t="s">
        <v>375</v>
      </c>
      <c r="E760" s="1">
        <v>185</v>
      </c>
      <c r="F760" s="1">
        <v>211</v>
      </c>
      <c r="G760" s="1">
        <v>0</v>
      </c>
      <c r="H760" s="1">
        <v>12551</v>
      </c>
      <c r="I760" s="1">
        <v>500</v>
      </c>
    </row>
    <row r="762" spans="2:9" ht="15">
      <c r="B762" s="2" t="s">
        <v>376</v>
      </c>
      <c r="E762" s="1">
        <f>SUM(E757:E760)</f>
        <v>45925</v>
      </c>
      <c r="F762" s="1">
        <f>SUM(F757:F760)</f>
        <v>1787</v>
      </c>
      <c r="G762" s="1">
        <f>SUM(G757:G760)</f>
        <v>10050</v>
      </c>
      <c r="H762" s="1">
        <v>12551</v>
      </c>
      <c r="I762" s="1">
        <f>SUM(I757:I760)</f>
        <v>500</v>
      </c>
    </row>
    <row r="764" spans="1:9" ht="15">
      <c r="A764" s="2" t="s">
        <v>149</v>
      </c>
      <c r="B764" s="2" t="s">
        <v>377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</row>
    <row r="765" spans="1:9" ht="15">
      <c r="A765" s="2" t="s">
        <v>150</v>
      </c>
      <c r="B765" s="2" t="s">
        <v>378</v>
      </c>
      <c r="E765" s="1">
        <v>0</v>
      </c>
      <c r="F765" s="1">
        <v>1207</v>
      </c>
      <c r="G765" s="1">
        <v>8095</v>
      </c>
      <c r="H765" s="1">
        <v>0</v>
      </c>
      <c r="I765" s="1">
        <v>0</v>
      </c>
    </row>
    <row r="766" spans="1:9" ht="15">
      <c r="A766" s="2" t="s">
        <v>151</v>
      </c>
      <c r="B766" s="2" t="s">
        <v>379</v>
      </c>
      <c r="E766" s="1">
        <v>1503</v>
      </c>
      <c r="F766" s="1">
        <v>871</v>
      </c>
      <c r="G766" s="19">
        <v>2035</v>
      </c>
      <c r="H766" s="1">
        <v>5387</v>
      </c>
      <c r="I766" s="1">
        <v>5000</v>
      </c>
    </row>
    <row r="768" spans="2:9" ht="15">
      <c r="B768" s="2" t="s">
        <v>380</v>
      </c>
      <c r="E768" s="1">
        <f>SUM(E764:E766)</f>
        <v>1503</v>
      </c>
      <c r="F768" s="1">
        <f>SUM(F764:F766)</f>
        <v>2078</v>
      </c>
      <c r="G768" s="1">
        <f>SUM(G764:G766)</f>
        <v>10130</v>
      </c>
      <c r="H768" s="1">
        <v>5387</v>
      </c>
      <c r="I768" s="1">
        <f>SUM(I764:I766)</f>
        <v>5000</v>
      </c>
    </row>
    <row r="770" ht="15">
      <c r="B770" s="2" t="s">
        <v>381</v>
      </c>
    </row>
    <row r="771" spans="1:9" ht="15">
      <c r="A771" s="2" t="s">
        <v>152</v>
      </c>
      <c r="B771" s="2" t="s">
        <v>485</v>
      </c>
      <c r="E771" s="1">
        <v>28328</v>
      </c>
      <c r="F771" s="1">
        <v>30481</v>
      </c>
      <c r="G771" s="19">
        <v>0</v>
      </c>
      <c r="H771" s="1">
        <v>28328</v>
      </c>
      <c r="I771" s="1">
        <v>28328</v>
      </c>
    </row>
    <row r="772" spans="1:9" ht="15">
      <c r="A772" s="2" t="s">
        <v>153</v>
      </c>
      <c r="B772" s="2" t="s">
        <v>382</v>
      </c>
      <c r="E772" s="1">
        <v>29391</v>
      </c>
      <c r="F772" s="1">
        <v>32278</v>
      </c>
      <c r="G772" s="19">
        <v>21870</v>
      </c>
      <c r="H772" s="1">
        <v>21000</v>
      </c>
      <c r="I772" s="1">
        <v>21000</v>
      </c>
    </row>
    <row r="773" spans="1:9" ht="15">
      <c r="A773" s="2" t="s">
        <v>154</v>
      </c>
      <c r="B773" s="2" t="s">
        <v>383</v>
      </c>
      <c r="E773" s="1">
        <v>17000</v>
      </c>
      <c r="F773" s="1">
        <v>0</v>
      </c>
      <c r="G773" s="19">
        <v>31199</v>
      </c>
      <c r="H773" s="1">
        <v>2875</v>
      </c>
      <c r="I773" s="1">
        <v>2875</v>
      </c>
    </row>
    <row r="774" spans="1:9" ht="15">
      <c r="A774" s="2" t="s">
        <v>155</v>
      </c>
      <c r="B774" s="2" t="s">
        <v>384</v>
      </c>
      <c r="E774" s="1">
        <v>57383</v>
      </c>
      <c r="F774" s="1">
        <v>57383</v>
      </c>
      <c r="G774" s="19">
        <v>72682</v>
      </c>
      <c r="H774" s="1">
        <v>73697</v>
      </c>
      <c r="I774" s="1">
        <v>73697</v>
      </c>
    </row>
    <row r="775" spans="1:9" ht="15">
      <c r="A775" s="2" t="s">
        <v>156</v>
      </c>
      <c r="B775" s="2" t="s">
        <v>385</v>
      </c>
      <c r="E775" s="1">
        <v>428</v>
      </c>
      <c r="F775" s="1">
        <v>0</v>
      </c>
      <c r="G775" s="19">
        <v>1000</v>
      </c>
      <c r="H775" s="1">
        <v>1000</v>
      </c>
      <c r="I775" s="1">
        <v>1000</v>
      </c>
    </row>
    <row r="776" ht="15">
      <c r="G776" s="19"/>
    </row>
    <row r="777" spans="1:9" ht="15">
      <c r="A777" s="2" t="s">
        <v>123</v>
      </c>
      <c r="E777" s="1">
        <f>SUM(E771:E775)</f>
        <v>132530</v>
      </c>
      <c r="F777" s="1">
        <f>SUM(F771:F775)</f>
        <v>120142</v>
      </c>
      <c r="G777" s="19">
        <f>SUM(G771:G775)</f>
        <v>126751</v>
      </c>
      <c r="H777" s="1">
        <v>122690</v>
      </c>
      <c r="I777" s="1">
        <f>SUM(I771:I775)</f>
        <v>126900</v>
      </c>
    </row>
    <row r="779" spans="1:6" ht="15">
      <c r="A779" s="16" t="s">
        <v>75</v>
      </c>
      <c r="B779" s="16" t="s">
        <v>514</v>
      </c>
      <c r="F779" s="1">
        <v>-204277</v>
      </c>
    </row>
    <row r="782" spans="1:9" ht="15">
      <c r="A782" s="2" t="s">
        <v>157</v>
      </c>
      <c r="E782" s="1">
        <f>E698+E706+E715+E729+E735+E741+E750+E755+E762+E768+E777+E779</f>
        <v>2483302</v>
      </c>
      <c r="F782" s="1">
        <f>F698+F706+F715+F729+F735+F741+F750+F755+F762+F768+F777+F779</f>
        <v>2205886</v>
      </c>
      <c r="G782" s="19">
        <f>G698+G706+G715+G729+G735+G741+G750+G755+G762+G768+G777</f>
        <v>2608072</v>
      </c>
      <c r="H782" s="1">
        <v>2388824</v>
      </c>
      <c r="I782" s="1">
        <f>SUM(I698,I706,I715,I729,I735,I741,I750,I755,I762,I768,I777)</f>
        <v>2451645</v>
      </c>
    </row>
    <row r="788" spans="1:7" ht="15">
      <c r="A788" s="2" t="s">
        <v>158</v>
      </c>
      <c r="E788" s="25"/>
      <c r="F788" s="18" t="s">
        <v>17</v>
      </c>
      <c r="G788" s="27"/>
    </row>
    <row r="789" ht="15">
      <c r="A789" s="2" t="s">
        <v>159</v>
      </c>
    </row>
    <row r="790" spans="5:8" ht="15">
      <c r="E790" s="3" t="s">
        <v>423</v>
      </c>
      <c r="F790" s="17" t="s">
        <v>423</v>
      </c>
      <c r="G790" s="16" t="s">
        <v>423</v>
      </c>
      <c r="H790" s="16" t="s">
        <v>442</v>
      </c>
    </row>
    <row r="791" spans="5:8" ht="15">
      <c r="E791" s="17" t="s">
        <v>495</v>
      </c>
      <c r="F791" s="26" t="s">
        <v>496</v>
      </c>
      <c r="G791" s="28" t="s">
        <v>505</v>
      </c>
      <c r="H791" s="16" t="s">
        <v>510</v>
      </c>
    </row>
    <row r="792" spans="5:7" ht="15">
      <c r="E792" s="4" t="s">
        <v>2</v>
      </c>
      <c r="F792" s="4" t="s">
        <v>2</v>
      </c>
      <c r="G792" s="4" t="s">
        <v>2</v>
      </c>
    </row>
    <row r="793" ht="15">
      <c r="B793" s="2" t="s">
        <v>351</v>
      </c>
    </row>
    <row r="794" spans="1:9" ht="15">
      <c r="A794" s="2" t="s">
        <v>160</v>
      </c>
      <c r="B794" s="2" t="s">
        <v>386</v>
      </c>
      <c r="E794" s="16">
        <v>280291</v>
      </c>
      <c r="F794" s="1">
        <v>165212</v>
      </c>
      <c r="G794" s="21">
        <v>314952</v>
      </c>
      <c r="H794" s="1">
        <v>294240</v>
      </c>
      <c r="I794" s="1">
        <v>300000</v>
      </c>
    </row>
    <row r="795" spans="1:9" ht="15">
      <c r="A795" s="2" t="s">
        <v>161</v>
      </c>
      <c r="B795" s="2" t="s">
        <v>387</v>
      </c>
      <c r="E795" s="1">
        <v>1794</v>
      </c>
      <c r="F795" s="1">
        <v>4393</v>
      </c>
      <c r="G795" s="21">
        <v>2367</v>
      </c>
      <c r="H795" s="1">
        <v>1032</v>
      </c>
      <c r="I795" s="1">
        <v>1500</v>
      </c>
    </row>
    <row r="796" spans="1:9" ht="15">
      <c r="A796" s="2" t="s">
        <v>162</v>
      </c>
      <c r="B796" s="2" t="s">
        <v>388</v>
      </c>
      <c r="E796" s="1">
        <v>8251</v>
      </c>
      <c r="F796" s="1">
        <v>4377</v>
      </c>
      <c r="G796" s="21">
        <v>4876</v>
      </c>
      <c r="H796" s="1">
        <v>5988</v>
      </c>
      <c r="I796" s="1">
        <v>6000</v>
      </c>
    </row>
    <row r="797" spans="1:8" ht="15">
      <c r="A797" s="16" t="s">
        <v>512</v>
      </c>
      <c r="B797" s="16" t="s">
        <v>513</v>
      </c>
      <c r="E797" s="1">
        <v>35670</v>
      </c>
      <c r="F797" s="1">
        <v>106792</v>
      </c>
      <c r="G797" s="1">
        <v>0</v>
      </c>
      <c r="H797" s="1">
        <v>0</v>
      </c>
    </row>
    <row r="798" spans="1:8" ht="15">
      <c r="A798" s="16" t="s">
        <v>515</v>
      </c>
      <c r="B798" s="16" t="s">
        <v>516</v>
      </c>
      <c r="E798" s="1">
        <v>0</v>
      </c>
      <c r="F798" s="1">
        <v>85525</v>
      </c>
      <c r="G798" s="1">
        <v>0</v>
      </c>
      <c r="H798" s="1">
        <v>0</v>
      </c>
    </row>
    <row r="799" spans="1:2" ht="15">
      <c r="A799" s="16"/>
      <c r="B799" s="16"/>
    </row>
    <row r="800" spans="1:9" ht="15">
      <c r="A800" s="2" t="s">
        <v>123</v>
      </c>
      <c r="E800" s="1">
        <f>SUM(E794:E798)</f>
        <v>326006</v>
      </c>
      <c r="F800" s="1">
        <f>SUM(F794:F798)</f>
        <v>366299</v>
      </c>
      <c r="G800" s="21">
        <f>SUM(G794:G798)</f>
        <v>322195</v>
      </c>
      <c r="H800" s="1">
        <v>301260</v>
      </c>
      <c r="I800" s="1">
        <f>SUM(I794:I798)</f>
        <v>307500</v>
      </c>
    </row>
    <row r="802" ht="15">
      <c r="B802" s="2" t="s">
        <v>389</v>
      </c>
    </row>
    <row r="803" spans="1:7" ht="15">
      <c r="A803" s="2" t="s">
        <v>163</v>
      </c>
      <c r="B803" s="2" t="s">
        <v>362</v>
      </c>
      <c r="E803" s="1">
        <v>0</v>
      </c>
      <c r="F803" s="1">
        <v>0</v>
      </c>
      <c r="G803" s="1">
        <v>0</v>
      </c>
    </row>
    <row r="805" ht="15">
      <c r="A805" s="2"/>
    </row>
    <row r="806" ht="15">
      <c r="A806" s="2"/>
    </row>
    <row r="807" spans="1:7" ht="15">
      <c r="A807" s="1" t="s">
        <v>476</v>
      </c>
      <c r="B807" s="1" t="s">
        <v>372</v>
      </c>
      <c r="E807" s="1">
        <v>0</v>
      </c>
      <c r="F807" s="1">
        <v>0</v>
      </c>
      <c r="G807" s="1">
        <v>0</v>
      </c>
    </row>
    <row r="808" spans="1:7" ht="15">
      <c r="A808" s="1" t="s">
        <v>477</v>
      </c>
      <c r="B808" s="1" t="s">
        <v>379</v>
      </c>
      <c r="E808" s="1">
        <v>0</v>
      </c>
      <c r="F808" s="1">
        <v>0</v>
      </c>
      <c r="G808" s="1">
        <v>0</v>
      </c>
    </row>
    <row r="809" spans="1:2" ht="15">
      <c r="A809" s="2" t="s">
        <v>17</v>
      </c>
      <c r="B809" s="2" t="s">
        <v>17</v>
      </c>
    </row>
    <row r="810" ht="15">
      <c r="A810" s="1" t="s">
        <v>478</v>
      </c>
    </row>
    <row r="811" spans="1:7" ht="15">
      <c r="A811" s="2" t="s">
        <v>17</v>
      </c>
      <c r="E811" s="16" t="s">
        <v>17</v>
      </c>
      <c r="F811" s="16" t="s">
        <v>17</v>
      </c>
      <c r="G811" s="16" t="s">
        <v>17</v>
      </c>
    </row>
    <row r="812" spans="1:9" ht="15">
      <c r="A812" s="2" t="s">
        <v>164</v>
      </c>
      <c r="E812" s="1">
        <f>E800+E805</f>
        <v>326006</v>
      </c>
      <c r="F812" s="1">
        <f>F800+F805</f>
        <v>366299</v>
      </c>
      <c r="G812" s="21">
        <f>G800+G805</f>
        <v>322195</v>
      </c>
      <c r="H812" s="1">
        <v>301260</v>
      </c>
      <c r="I812" s="1">
        <f>SUM(I800)</f>
        <v>307500</v>
      </c>
    </row>
    <row r="815" spans="10:11" ht="15">
      <c r="J815" s="1" t="s">
        <v>17</v>
      </c>
      <c r="K815" s="1" t="s">
        <v>17</v>
      </c>
    </row>
    <row r="817" ht="15">
      <c r="A817" s="2" t="s">
        <v>165</v>
      </c>
    </row>
    <row r="818" ht="15">
      <c r="A818" s="1" t="s">
        <v>166</v>
      </c>
    </row>
    <row r="819" spans="5:6" ht="15">
      <c r="E819" s="27"/>
      <c r="F819" s="27"/>
    </row>
    <row r="821" spans="5:9" ht="15">
      <c r="E821" s="3" t="s">
        <v>423</v>
      </c>
      <c r="F821" s="17" t="s">
        <v>423</v>
      </c>
      <c r="G821" s="16" t="s">
        <v>423</v>
      </c>
      <c r="H821" s="16" t="s">
        <v>442</v>
      </c>
      <c r="I821" s="16" t="s">
        <v>442</v>
      </c>
    </row>
    <row r="822" spans="5:9" ht="15">
      <c r="E822" s="17" t="s">
        <v>495</v>
      </c>
      <c r="F822" s="26" t="s">
        <v>508</v>
      </c>
      <c r="G822" s="26" t="s">
        <v>507</v>
      </c>
      <c r="H822" s="16" t="s">
        <v>510</v>
      </c>
      <c r="I822" s="16" t="s">
        <v>532</v>
      </c>
    </row>
    <row r="823" spans="5:7" ht="15">
      <c r="E823" s="4" t="s">
        <v>2</v>
      </c>
      <c r="F823" s="4" t="s">
        <v>2</v>
      </c>
      <c r="G823" s="4" t="s">
        <v>2</v>
      </c>
    </row>
    <row r="824" ht="15">
      <c r="B824" s="2" t="s">
        <v>351</v>
      </c>
    </row>
    <row r="825" spans="1:9" ht="15">
      <c r="A825" s="2" t="s">
        <v>167</v>
      </c>
      <c r="B825" s="2" t="s">
        <v>390</v>
      </c>
      <c r="E825" s="1">
        <v>404387</v>
      </c>
      <c r="F825" s="1">
        <v>397016</v>
      </c>
      <c r="G825" s="21">
        <v>418180</v>
      </c>
      <c r="H825" s="1">
        <v>388896</v>
      </c>
      <c r="I825" s="1">
        <v>400000</v>
      </c>
    </row>
    <row r="826" spans="1:9" ht="15">
      <c r="A826" s="2" t="s">
        <v>168</v>
      </c>
      <c r="B826" s="2" t="s">
        <v>387</v>
      </c>
      <c r="E826" s="1">
        <v>2380</v>
      </c>
      <c r="F826" s="1">
        <v>4006</v>
      </c>
      <c r="G826" s="21">
        <v>1750</v>
      </c>
      <c r="H826" s="1">
        <v>2892</v>
      </c>
      <c r="I826" s="1">
        <v>3000</v>
      </c>
    </row>
    <row r="827" spans="1:9" ht="15">
      <c r="A827" s="2" t="s">
        <v>169</v>
      </c>
      <c r="B827" s="2" t="s">
        <v>388</v>
      </c>
      <c r="E827" s="1">
        <v>11531</v>
      </c>
      <c r="F827" s="1">
        <v>9123</v>
      </c>
      <c r="G827" s="21">
        <v>6822</v>
      </c>
      <c r="H827" s="1">
        <v>9048</v>
      </c>
      <c r="I827" s="1">
        <v>10000</v>
      </c>
    </row>
    <row r="828" spans="1:8" ht="15">
      <c r="A828" s="16" t="s">
        <v>517</v>
      </c>
      <c r="B828" s="16" t="s">
        <v>98</v>
      </c>
      <c r="E828" s="1">
        <v>0</v>
      </c>
      <c r="F828" s="1">
        <v>118751</v>
      </c>
      <c r="G828" s="1">
        <v>35920</v>
      </c>
      <c r="H828" s="1">
        <v>0</v>
      </c>
    </row>
    <row r="829" spans="1:2" ht="15">
      <c r="A829" s="16"/>
      <c r="B829" s="16"/>
    </row>
    <row r="830" spans="1:9" ht="15">
      <c r="A830" s="2" t="s">
        <v>123</v>
      </c>
      <c r="E830" s="1">
        <f>SUM(E825:E828)</f>
        <v>418298</v>
      </c>
      <c r="F830" s="1">
        <f>SUM(F825:F828)</f>
        <v>528896</v>
      </c>
      <c r="G830" s="21">
        <f>SUM(G825:G828)</f>
        <v>462672</v>
      </c>
      <c r="H830" s="1">
        <v>400836</v>
      </c>
      <c r="I830" s="1">
        <f>SUM(I825:I827)</f>
        <v>413000</v>
      </c>
    </row>
    <row r="832" ht="15">
      <c r="B832" s="2" t="s">
        <v>389</v>
      </c>
    </row>
    <row r="833" spans="1:7" ht="15">
      <c r="A833" s="2" t="s">
        <v>170</v>
      </c>
      <c r="B833" s="2" t="s">
        <v>362</v>
      </c>
      <c r="E833" s="1">
        <v>0</v>
      </c>
      <c r="F833" s="1">
        <v>0</v>
      </c>
      <c r="G833" s="1">
        <v>0</v>
      </c>
    </row>
    <row r="835" ht="15">
      <c r="A835" s="2"/>
    </row>
    <row r="837" spans="1:7" ht="15">
      <c r="A837" s="2" t="s">
        <v>171</v>
      </c>
      <c r="B837" s="2" t="s">
        <v>379</v>
      </c>
      <c r="E837" s="1">
        <v>0</v>
      </c>
      <c r="F837" s="1">
        <v>0</v>
      </c>
      <c r="G837" s="1">
        <v>0</v>
      </c>
    </row>
    <row r="839" ht="15">
      <c r="A839" s="2" t="s">
        <v>123</v>
      </c>
    </row>
    <row r="841" spans="1:9" ht="15">
      <c r="A841" s="2" t="s">
        <v>172</v>
      </c>
      <c r="E841" s="1">
        <f>E830+E835+E839</f>
        <v>418298</v>
      </c>
      <c r="F841" s="1">
        <f>F830+F835+F839</f>
        <v>528896</v>
      </c>
      <c r="G841" s="21">
        <f>G830+G835+G839</f>
        <v>462672</v>
      </c>
      <c r="H841" s="1">
        <v>400836</v>
      </c>
      <c r="I841" s="1">
        <f>SUM(I830)</f>
        <v>413000</v>
      </c>
    </row>
    <row r="844" spans="1:9" ht="15">
      <c r="A844" s="16" t="s">
        <v>536</v>
      </c>
      <c r="E844" s="1">
        <f>SUM(E782,E812,E841)</f>
        <v>3227606</v>
      </c>
      <c r="F844" s="1">
        <f>SUM(F782,F812,F841)</f>
        <v>3101081</v>
      </c>
      <c r="G844" s="1">
        <f>SUM(G782,G812,G841)</f>
        <v>3392939</v>
      </c>
      <c r="H844" s="1">
        <f>SUM(H782,H812,H841)</f>
        <v>3090920</v>
      </c>
      <c r="I844" s="1">
        <f>SUM(I782,I812,I841)</f>
        <v>3172145</v>
      </c>
    </row>
    <row r="847" ht="15">
      <c r="A847" s="2" t="s">
        <v>173</v>
      </c>
    </row>
    <row r="848" ht="15">
      <c r="A848" s="2" t="s">
        <v>174</v>
      </c>
    </row>
    <row r="849" spans="1:2" ht="15">
      <c r="A849" s="25" t="s">
        <v>532</v>
      </c>
      <c r="B849" s="18" t="s">
        <v>17</v>
      </c>
    </row>
    <row r="850" spans="1:8" ht="15">
      <c r="A850" s="4" t="s">
        <v>2</v>
      </c>
      <c r="B850" s="4" t="s">
        <v>2</v>
      </c>
      <c r="C850" s="4" t="s">
        <v>2</v>
      </c>
      <c r="D850" s="4" t="s">
        <v>2</v>
      </c>
      <c r="E850" s="4" t="s">
        <v>2</v>
      </c>
      <c r="F850" s="4" t="s">
        <v>2</v>
      </c>
      <c r="G850" s="4"/>
      <c r="H850" s="4" t="s">
        <v>2</v>
      </c>
    </row>
    <row r="851" spans="5:8" ht="15">
      <c r="E851" s="3" t="s">
        <v>424</v>
      </c>
      <c r="F851" s="3" t="s">
        <v>430</v>
      </c>
      <c r="G851" s="3"/>
      <c r="H851" s="3" t="s">
        <v>440</v>
      </c>
    </row>
    <row r="852" spans="5:8" ht="15">
      <c r="E852" s="49" t="s">
        <v>532</v>
      </c>
      <c r="F852" s="26" t="s">
        <v>532</v>
      </c>
      <c r="G852" s="17"/>
      <c r="H852" s="26" t="s">
        <v>532</v>
      </c>
    </row>
    <row r="853" spans="5:8" ht="15">
      <c r="E853" s="4" t="s">
        <v>2</v>
      </c>
      <c r="F853" s="4" t="s">
        <v>2</v>
      </c>
      <c r="G853" s="4"/>
      <c r="H853" s="4" t="s">
        <v>2</v>
      </c>
    </row>
    <row r="857" spans="1:8" ht="15">
      <c r="A857" s="2"/>
      <c r="E857" s="1" t="s">
        <v>17</v>
      </c>
      <c r="F857" s="1" t="s">
        <v>17</v>
      </c>
      <c r="H857" s="1" t="s">
        <v>17</v>
      </c>
    </row>
    <row r="858" ht="15">
      <c r="A858" s="2"/>
    </row>
    <row r="859" spans="1:8" ht="15">
      <c r="A859" s="2" t="s">
        <v>449</v>
      </c>
      <c r="E859" s="43">
        <v>330000</v>
      </c>
      <c r="F859" s="1">
        <v>30000</v>
      </c>
      <c r="H859" s="43">
        <v>16560</v>
      </c>
    </row>
    <row r="860" ht="15">
      <c r="A860" s="2" t="s">
        <v>17</v>
      </c>
    </row>
    <row r="861" spans="1:8" ht="15">
      <c r="A861" s="4" t="s">
        <v>493</v>
      </c>
      <c r="B861" s="4" t="s">
        <v>2</v>
      </c>
      <c r="C861" s="4" t="s">
        <v>2</v>
      </c>
      <c r="D861" s="4" t="s">
        <v>2</v>
      </c>
      <c r="E861" s="43">
        <v>83000</v>
      </c>
      <c r="F861" s="1">
        <v>13000</v>
      </c>
      <c r="H861" s="1">
        <v>4000</v>
      </c>
    </row>
    <row r="863" spans="2:9" ht="15">
      <c r="B863" s="2" t="s">
        <v>123</v>
      </c>
      <c r="E863" s="1">
        <f>E856+E859+E861</f>
        <v>413000</v>
      </c>
      <c r="F863" s="1">
        <f>F856+F859+F861</f>
        <v>43000</v>
      </c>
      <c r="H863" s="1">
        <f>H856+H859+H861</f>
        <v>20560</v>
      </c>
      <c r="I863" s="2" t="s">
        <v>17</v>
      </c>
    </row>
    <row r="866" ht="15">
      <c r="A866" s="2" t="s">
        <v>17</v>
      </c>
    </row>
    <row r="868" ht="15">
      <c r="A868" s="1" t="s">
        <v>0</v>
      </c>
    </row>
    <row r="869" ht="15">
      <c r="A869" s="1" t="s">
        <v>175</v>
      </c>
    </row>
    <row r="870" spans="1:9" ht="15">
      <c r="A870" s="4" t="s">
        <v>494</v>
      </c>
      <c r="B870" s="4" t="s">
        <v>17</v>
      </c>
      <c r="C870" s="4" t="s">
        <v>17</v>
      </c>
      <c r="D870" s="4" t="s">
        <v>17</v>
      </c>
      <c r="E870" s="4" t="s">
        <v>17</v>
      </c>
      <c r="F870" s="4" t="s">
        <v>17</v>
      </c>
      <c r="G870" s="4"/>
      <c r="H870" s="4" t="s">
        <v>17</v>
      </c>
      <c r="I870" s="1" t="s">
        <v>17</v>
      </c>
    </row>
    <row r="871" spans="1:8" ht="15">
      <c r="A871" s="4" t="s">
        <v>17</v>
      </c>
      <c r="B871" s="4"/>
      <c r="C871" s="4"/>
      <c r="D871" s="4"/>
      <c r="E871" s="4"/>
      <c r="F871" s="4"/>
      <c r="G871" s="4"/>
      <c r="H871" s="4"/>
    </row>
    <row r="872" ht="12.75" customHeight="1"/>
    <row r="873" spans="5:9" ht="15">
      <c r="E873" s="12" t="s">
        <v>123</v>
      </c>
      <c r="F873" s="12" t="s">
        <v>425</v>
      </c>
      <c r="G873" s="12"/>
      <c r="H873" s="12" t="s">
        <v>431</v>
      </c>
      <c r="I873" s="3" t="s">
        <v>441</v>
      </c>
    </row>
    <row r="874" spans="6:9" ht="15">
      <c r="F874" s="3" t="s">
        <v>432</v>
      </c>
      <c r="G874" s="3"/>
      <c r="H874" s="12" t="s">
        <v>432</v>
      </c>
      <c r="I874" s="3" t="s">
        <v>432</v>
      </c>
    </row>
    <row r="875" spans="5:9" ht="15">
      <c r="E875" s="4" t="s">
        <v>2</v>
      </c>
      <c r="F875" s="4" t="s">
        <v>2</v>
      </c>
      <c r="G875" s="4"/>
      <c r="H875" s="4" t="s">
        <v>2</v>
      </c>
      <c r="I875" s="4" t="s">
        <v>2</v>
      </c>
    </row>
    <row r="876" spans="1:9" ht="15">
      <c r="A876" s="2" t="s">
        <v>176</v>
      </c>
      <c r="E876" s="21">
        <v>3338596</v>
      </c>
      <c r="F876" s="21">
        <v>2544412</v>
      </c>
      <c r="G876" s="21"/>
      <c r="H876" s="21">
        <v>326340</v>
      </c>
      <c r="I876" s="21">
        <v>467844</v>
      </c>
    </row>
    <row r="877" spans="5:9" ht="15">
      <c r="E877" s="21"/>
      <c r="F877" s="21"/>
      <c r="G877" s="21"/>
      <c r="H877" s="21"/>
      <c r="I877" s="21"/>
    </row>
    <row r="878" ht="15">
      <c r="A878" s="2" t="s">
        <v>177</v>
      </c>
    </row>
    <row r="879" ht="15">
      <c r="A879" s="2" t="s">
        <v>178</v>
      </c>
    </row>
    <row r="880" spans="1:9" ht="15">
      <c r="A880" s="2" t="s">
        <v>179</v>
      </c>
      <c r="E880" s="21">
        <v>2098975</v>
      </c>
      <c r="F880" s="21">
        <v>1378475</v>
      </c>
      <c r="G880" s="21"/>
      <c r="H880" s="21">
        <v>307500</v>
      </c>
      <c r="I880" s="21">
        <v>413000</v>
      </c>
    </row>
    <row r="882" spans="1:9" ht="15">
      <c r="A882" s="2" t="s">
        <v>180</v>
      </c>
      <c r="E882" s="21">
        <v>166451</v>
      </c>
      <c r="F882" s="21">
        <v>166451</v>
      </c>
      <c r="G882" s="21"/>
      <c r="H882" s="21">
        <v>0</v>
      </c>
      <c r="I882" s="21">
        <v>0</v>
      </c>
    </row>
    <row r="883" spans="5:9" ht="15">
      <c r="E883" s="4" t="s">
        <v>2</v>
      </c>
      <c r="F883" s="4" t="s">
        <v>2</v>
      </c>
      <c r="G883" s="4"/>
      <c r="H883" s="4" t="s">
        <v>2</v>
      </c>
      <c r="I883" s="22" t="s">
        <v>2</v>
      </c>
    </row>
    <row r="884" spans="1:9" ht="15">
      <c r="A884" s="2" t="s">
        <v>181</v>
      </c>
      <c r="E884" s="21">
        <f>+E878+E880+E882</f>
        <v>2265426</v>
      </c>
      <c r="F884" s="21">
        <f>+F878+F880+F882</f>
        <v>1544926</v>
      </c>
      <c r="G884" s="21"/>
      <c r="H884" s="21">
        <f>+H878+H880+H882</f>
        <v>307500</v>
      </c>
      <c r="I884" s="21">
        <f>+I878+I880+I882</f>
        <v>413000</v>
      </c>
    </row>
    <row r="885" spans="5:9" ht="15">
      <c r="E885" s="4" t="s">
        <v>2</v>
      </c>
      <c r="F885" s="4" t="s">
        <v>2</v>
      </c>
      <c r="G885" s="4"/>
      <c r="H885" s="4" t="s">
        <v>2</v>
      </c>
      <c r="I885" s="4" t="s">
        <v>2</v>
      </c>
    </row>
    <row r="887" spans="1:7" ht="15">
      <c r="A887" s="2" t="s">
        <v>17</v>
      </c>
      <c r="E887" s="2" t="s">
        <v>17</v>
      </c>
      <c r="F887" s="2" t="s">
        <v>17</v>
      </c>
      <c r="G887" s="2"/>
    </row>
    <row r="888" ht="15">
      <c r="A888" s="2" t="s">
        <v>17</v>
      </c>
    </row>
    <row r="889" spans="1:7" ht="15">
      <c r="A889" s="2" t="s">
        <v>182</v>
      </c>
      <c r="E889" s="21">
        <v>1073170</v>
      </c>
      <c r="F889" s="21">
        <v>1073170</v>
      </c>
      <c r="G889" s="21"/>
    </row>
    <row r="891" spans="1:9" ht="15">
      <c r="A891" s="2" t="s">
        <v>183</v>
      </c>
      <c r="E891" s="21">
        <f>SUM(E884:E889)</f>
        <v>3338596</v>
      </c>
      <c r="F891" s="21">
        <f>SUM(F884:F889)</f>
        <v>2618096</v>
      </c>
      <c r="G891" s="21"/>
      <c r="H891" s="21">
        <v>333896</v>
      </c>
      <c r="I891" s="21">
        <v>449343</v>
      </c>
    </row>
    <row r="892" spans="5:9" ht="15">
      <c r="E892" s="4" t="s">
        <v>2</v>
      </c>
      <c r="F892" s="4" t="s">
        <v>2</v>
      </c>
      <c r="G892" s="4"/>
      <c r="H892" s="4" t="s">
        <v>2</v>
      </c>
      <c r="I892" s="4" t="s">
        <v>2</v>
      </c>
    </row>
    <row r="893" ht="15">
      <c r="E893" s="2" t="s">
        <v>17</v>
      </c>
    </row>
    <row r="894" spans="1:5" ht="15">
      <c r="A894" s="2" t="s">
        <v>184</v>
      </c>
      <c r="E894" s="21">
        <v>142599616</v>
      </c>
    </row>
    <row r="896" spans="1:5" ht="15">
      <c r="A896" s="2" t="s">
        <v>185</v>
      </c>
      <c r="E896" s="24">
        <v>7.38</v>
      </c>
    </row>
    <row r="900" ht="15">
      <c r="B900" s="2" t="s">
        <v>0</v>
      </c>
    </row>
    <row r="901" ht="15">
      <c r="B901" s="2" t="s">
        <v>391</v>
      </c>
    </row>
    <row r="902" ht="15">
      <c r="B902" s="2" t="s">
        <v>17</v>
      </c>
    </row>
    <row r="903" spans="2:3" ht="15">
      <c r="B903" s="16" t="s">
        <v>503</v>
      </c>
      <c r="C903" s="19" t="s">
        <v>532</v>
      </c>
    </row>
    <row r="905" spans="2:9" ht="15">
      <c r="B905" s="2" t="s">
        <v>392</v>
      </c>
      <c r="E905" s="16" t="s">
        <v>531</v>
      </c>
      <c r="F905" s="3" t="s">
        <v>433</v>
      </c>
      <c r="G905" s="3"/>
      <c r="H905" s="3" t="s">
        <v>123</v>
      </c>
      <c r="I905" s="3"/>
    </row>
    <row r="906" spans="2:8" ht="15">
      <c r="B906" s="4" t="s">
        <v>2</v>
      </c>
      <c r="C906" s="4" t="s">
        <v>2</v>
      </c>
      <c r="D906" s="4" t="s">
        <v>2</v>
      </c>
      <c r="E906" s="4" t="s">
        <v>2</v>
      </c>
      <c r="F906" s="4" t="s">
        <v>2</v>
      </c>
      <c r="G906" s="4"/>
      <c r="H906" s="4"/>
    </row>
    <row r="907" spans="1:2" ht="15">
      <c r="A907" s="2" t="s">
        <v>17</v>
      </c>
      <c r="B907" s="2" t="s">
        <v>393</v>
      </c>
    </row>
    <row r="908" spans="2:8" ht="15">
      <c r="B908" s="2" t="s">
        <v>394</v>
      </c>
      <c r="E908" s="2" t="s">
        <v>426</v>
      </c>
      <c r="F908" s="43">
        <v>5251</v>
      </c>
      <c r="G908" s="43"/>
      <c r="H908" s="43">
        <v>21004</v>
      </c>
    </row>
    <row r="909" spans="2:8" ht="15">
      <c r="B909" s="2" t="s">
        <v>191</v>
      </c>
      <c r="E909" s="2" t="s">
        <v>427</v>
      </c>
      <c r="F909" s="43"/>
      <c r="G909" s="43"/>
      <c r="H909" s="43">
        <v>8215</v>
      </c>
    </row>
    <row r="910" spans="2:8" ht="15">
      <c r="B910" s="2" t="s">
        <v>395</v>
      </c>
      <c r="E910" s="2" t="s">
        <v>427</v>
      </c>
      <c r="F910" s="43">
        <v>400</v>
      </c>
      <c r="G910" s="43"/>
      <c r="H910" s="43">
        <v>400</v>
      </c>
    </row>
    <row r="911" spans="6:8" ht="15">
      <c r="F911" s="43"/>
      <c r="G911" s="43"/>
      <c r="H911" s="43"/>
    </row>
    <row r="912" spans="2:9" ht="15">
      <c r="B912" s="2" t="s">
        <v>195</v>
      </c>
      <c r="E912" s="2" t="s">
        <v>427</v>
      </c>
      <c r="F912" s="43"/>
      <c r="G912" s="43"/>
      <c r="H912" s="43">
        <v>43981</v>
      </c>
      <c r="I912" s="21"/>
    </row>
    <row r="913" spans="2:9" ht="15">
      <c r="B913" s="2" t="s">
        <v>396</v>
      </c>
      <c r="E913" s="2" t="s">
        <v>427</v>
      </c>
      <c r="F913" s="43"/>
      <c r="G913" s="43"/>
      <c r="H913" s="43">
        <v>32960</v>
      </c>
      <c r="I913" s="21"/>
    </row>
    <row r="914" spans="2:9" ht="15">
      <c r="B914" s="2" t="s">
        <v>397</v>
      </c>
      <c r="E914" s="2" t="s">
        <v>427</v>
      </c>
      <c r="F914" s="43"/>
      <c r="G914" s="43"/>
      <c r="H914" s="43">
        <v>28119</v>
      </c>
      <c r="I914" s="21"/>
    </row>
    <row r="915" spans="2:8" ht="15">
      <c r="B915" s="2" t="s">
        <v>398</v>
      </c>
      <c r="E915" s="2" t="s">
        <v>17</v>
      </c>
      <c r="F915" s="43"/>
      <c r="G915" s="43"/>
      <c r="H915" s="43">
        <v>250</v>
      </c>
    </row>
    <row r="916" spans="2:8" ht="15">
      <c r="B916" s="2" t="s">
        <v>399</v>
      </c>
      <c r="E916" s="13" t="s">
        <v>427</v>
      </c>
      <c r="F916" s="43"/>
      <c r="G916" s="43"/>
      <c r="H916" s="43">
        <v>950</v>
      </c>
    </row>
    <row r="917" spans="2:8" ht="15">
      <c r="B917" s="1" t="s">
        <v>242</v>
      </c>
      <c r="E917" s="14" t="s">
        <v>427</v>
      </c>
      <c r="F917" s="43"/>
      <c r="G917" s="43"/>
      <c r="H917" s="43">
        <v>750</v>
      </c>
    </row>
    <row r="918" spans="2:8" ht="15">
      <c r="B918" s="1" t="s">
        <v>404</v>
      </c>
      <c r="E918" s="14" t="s">
        <v>427</v>
      </c>
      <c r="F918" s="43"/>
      <c r="G918" s="43"/>
      <c r="H918" s="43">
        <v>750</v>
      </c>
    </row>
    <row r="919" spans="2:8" ht="15">
      <c r="B919" s="16" t="s">
        <v>501</v>
      </c>
      <c r="E919" s="14"/>
      <c r="F919" s="43"/>
      <c r="G919" s="43"/>
      <c r="H919" s="43">
        <v>400</v>
      </c>
    </row>
    <row r="920" spans="2:8" ht="15">
      <c r="B920" s="2" t="s">
        <v>202</v>
      </c>
      <c r="F920" s="43"/>
      <c r="G920" s="43"/>
      <c r="H920" s="43"/>
    </row>
    <row r="921" spans="2:8" ht="15">
      <c r="B921" s="2" t="s">
        <v>400</v>
      </c>
      <c r="E921" s="2" t="s">
        <v>427</v>
      </c>
      <c r="F921" s="43"/>
      <c r="G921" s="43"/>
      <c r="H921" s="43">
        <v>21855</v>
      </c>
    </row>
    <row r="922" spans="6:8" ht="15">
      <c r="F922" s="43"/>
      <c r="G922" s="43"/>
      <c r="H922" s="43"/>
    </row>
    <row r="923" spans="2:8" ht="15">
      <c r="B923" s="2" t="s">
        <v>237</v>
      </c>
      <c r="F923" s="43" t="s">
        <v>17</v>
      </c>
      <c r="G923" s="43"/>
      <c r="H923" s="43"/>
    </row>
    <row r="924" spans="2:8" ht="15">
      <c r="B924" s="2" t="s">
        <v>401</v>
      </c>
      <c r="E924" s="2" t="s">
        <v>427</v>
      </c>
      <c r="F924" s="43"/>
      <c r="G924" s="43"/>
      <c r="H924" s="43">
        <v>1854</v>
      </c>
    </row>
    <row r="925" spans="6:8" ht="15">
      <c r="F925" s="43"/>
      <c r="G925" s="43"/>
      <c r="H925" s="43"/>
    </row>
    <row r="926" spans="2:8" ht="15">
      <c r="B926" s="2" t="s">
        <v>240</v>
      </c>
      <c r="F926" s="43"/>
      <c r="G926" s="43"/>
      <c r="H926" s="43"/>
    </row>
    <row r="927" spans="2:8" ht="15">
      <c r="B927" s="2" t="s">
        <v>402</v>
      </c>
      <c r="E927" s="2" t="s">
        <v>427</v>
      </c>
      <c r="F927" s="43"/>
      <c r="G927" s="43"/>
      <c r="H927" s="43">
        <v>10381</v>
      </c>
    </row>
    <row r="928" spans="2:8" ht="15">
      <c r="B928" s="2" t="s">
        <v>403</v>
      </c>
      <c r="E928" s="2" t="s">
        <v>427</v>
      </c>
      <c r="F928" s="43"/>
      <c r="G928" s="43"/>
      <c r="H928" s="43">
        <v>3934</v>
      </c>
    </row>
    <row r="929" spans="2:8" ht="15">
      <c r="B929" s="2" t="s">
        <v>17</v>
      </c>
      <c r="E929" s="2" t="s">
        <v>17</v>
      </c>
      <c r="F929" s="43"/>
      <c r="G929" s="43"/>
      <c r="H929" s="43" t="s">
        <v>17</v>
      </c>
    </row>
    <row r="930" spans="2:8" ht="15">
      <c r="B930" s="2" t="s">
        <v>405</v>
      </c>
      <c r="F930" s="43"/>
      <c r="G930" s="43"/>
      <c r="H930" s="43" t="s">
        <v>17</v>
      </c>
    </row>
    <row r="931" spans="2:8" ht="15">
      <c r="B931" s="2" t="s">
        <v>406</v>
      </c>
      <c r="E931" s="2" t="s">
        <v>427</v>
      </c>
      <c r="F931" s="43" t="s">
        <v>415</v>
      </c>
      <c r="G931" s="43"/>
      <c r="H931" s="43">
        <v>60058</v>
      </c>
    </row>
    <row r="932" spans="2:8" ht="15">
      <c r="B932" s="2" t="s">
        <v>407</v>
      </c>
      <c r="E932" s="2" t="s">
        <v>427</v>
      </c>
      <c r="F932" s="50" t="s">
        <v>519</v>
      </c>
      <c r="G932" s="50"/>
      <c r="H932" s="43">
        <v>46613</v>
      </c>
    </row>
    <row r="933" spans="2:8" ht="15">
      <c r="B933" s="2" t="s">
        <v>408</v>
      </c>
      <c r="E933" s="2" t="s">
        <v>427</v>
      </c>
      <c r="F933" s="50" t="s">
        <v>520</v>
      </c>
      <c r="G933" s="50"/>
      <c r="H933" s="43">
        <v>43514</v>
      </c>
    </row>
    <row r="934" spans="2:8" ht="15">
      <c r="B934" s="2" t="s">
        <v>408</v>
      </c>
      <c r="E934" s="2" t="s">
        <v>427</v>
      </c>
      <c r="F934" s="50" t="s">
        <v>521</v>
      </c>
      <c r="G934" s="50"/>
      <c r="H934" s="43">
        <v>42078</v>
      </c>
    </row>
    <row r="935" spans="2:8" ht="15">
      <c r="B935" s="2" t="s">
        <v>408</v>
      </c>
      <c r="E935" s="2" t="s">
        <v>427</v>
      </c>
      <c r="F935" s="50" t="s">
        <v>522</v>
      </c>
      <c r="G935" s="50"/>
      <c r="H935" s="51">
        <v>39915</v>
      </c>
    </row>
    <row r="936" spans="2:8" ht="15">
      <c r="B936" s="2" t="s">
        <v>408</v>
      </c>
      <c r="E936" s="2" t="s">
        <v>427</v>
      </c>
      <c r="F936" s="50" t="s">
        <v>523</v>
      </c>
      <c r="G936" s="50"/>
      <c r="H936" s="43">
        <v>36858</v>
      </c>
    </row>
    <row r="937" spans="2:8" ht="15">
      <c r="B937" s="2" t="s">
        <v>409</v>
      </c>
      <c r="E937" s="2" t="s">
        <v>427</v>
      </c>
      <c r="F937" s="50" t="s">
        <v>524</v>
      </c>
      <c r="G937" s="50"/>
      <c r="H937" s="43">
        <v>35942</v>
      </c>
    </row>
    <row r="938" spans="2:8" ht="15">
      <c r="B938" s="2" t="s">
        <v>408</v>
      </c>
      <c r="E938" s="2" t="s">
        <v>427</v>
      </c>
      <c r="F938" s="50" t="s">
        <v>524</v>
      </c>
      <c r="G938" s="50"/>
      <c r="H938" s="43">
        <v>35942</v>
      </c>
    </row>
    <row r="939" spans="2:8" ht="15">
      <c r="B939" s="2" t="s">
        <v>408</v>
      </c>
      <c r="C939" s="1" t="s">
        <v>17</v>
      </c>
      <c r="E939" s="13" t="s">
        <v>427</v>
      </c>
      <c r="F939" s="50" t="s">
        <v>524</v>
      </c>
      <c r="G939" s="50"/>
      <c r="H939" s="43">
        <v>35942</v>
      </c>
    </row>
    <row r="940" spans="2:8" ht="15">
      <c r="B940" s="19" t="s">
        <v>408</v>
      </c>
      <c r="E940" s="2" t="s">
        <v>427</v>
      </c>
      <c r="F940" s="50" t="s">
        <v>524</v>
      </c>
      <c r="G940" s="50"/>
      <c r="H940" s="43">
        <v>35942</v>
      </c>
    </row>
    <row r="941" spans="2:8" ht="15">
      <c r="B941" s="2" t="s">
        <v>481</v>
      </c>
      <c r="E941" s="13" t="s">
        <v>482</v>
      </c>
      <c r="F941" s="50" t="s">
        <v>466</v>
      </c>
      <c r="G941" s="50"/>
      <c r="H941" s="43" t="s">
        <v>17</v>
      </c>
    </row>
    <row r="942" spans="2:8" ht="15">
      <c r="B942" s="2" t="s">
        <v>17</v>
      </c>
      <c r="F942" s="43" t="s">
        <v>17</v>
      </c>
      <c r="G942" s="43"/>
      <c r="H942" s="43" t="s">
        <v>17</v>
      </c>
    </row>
    <row r="943" spans="2:8" ht="15">
      <c r="B943" s="2" t="s">
        <v>270</v>
      </c>
      <c r="E943" s="2" t="s">
        <v>428</v>
      </c>
      <c r="F943" s="50" t="s">
        <v>525</v>
      </c>
      <c r="G943" s="50"/>
      <c r="H943" s="43">
        <v>15046</v>
      </c>
    </row>
    <row r="944" spans="6:9" ht="15">
      <c r="F944" s="43"/>
      <c r="G944" s="43"/>
      <c r="H944" s="43"/>
      <c r="I944" s="2" t="s">
        <v>17</v>
      </c>
    </row>
    <row r="945" spans="2:8" ht="15">
      <c r="B945" s="2" t="s">
        <v>275</v>
      </c>
      <c r="F945" s="43"/>
      <c r="G945" s="43"/>
      <c r="H945" s="43"/>
    </row>
    <row r="946" spans="2:8" ht="15">
      <c r="B946" s="2" t="s">
        <v>410</v>
      </c>
      <c r="E946" s="2" t="s">
        <v>427</v>
      </c>
      <c r="F946" s="50" t="s">
        <v>526</v>
      </c>
      <c r="G946" s="50"/>
      <c r="H946" s="43">
        <v>26171</v>
      </c>
    </row>
    <row r="947" spans="2:8" ht="15">
      <c r="B947" s="2" t="s">
        <v>411</v>
      </c>
      <c r="E947" s="2" t="s">
        <v>427</v>
      </c>
      <c r="F947" s="50" t="s">
        <v>527</v>
      </c>
      <c r="G947" s="50"/>
      <c r="H947" s="43">
        <v>17659</v>
      </c>
    </row>
    <row r="948" spans="2:8" ht="15">
      <c r="B948" s="16" t="s">
        <v>483</v>
      </c>
      <c r="E948" s="18" t="s">
        <v>502</v>
      </c>
      <c r="F948" s="50" t="s">
        <v>528</v>
      </c>
      <c r="G948" s="50"/>
      <c r="H948" s="43">
        <v>9210</v>
      </c>
    </row>
    <row r="949" spans="2:8" ht="15">
      <c r="B949" s="16" t="s">
        <v>17</v>
      </c>
      <c r="E949" s="18" t="s">
        <v>17</v>
      </c>
      <c r="F949" s="50" t="s">
        <v>17</v>
      </c>
      <c r="G949" s="50"/>
      <c r="H949" s="43"/>
    </row>
    <row r="950" spans="2:8" ht="15">
      <c r="B950" s="2" t="s">
        <v>280</v>
      </c>
      <c r="F950" s="43" t="s">
        <v>457</v>
      </c>
      <c r="G950" s="43"/>
      <c r="H950" s="43">
        <v>300</v>
      </c>
    </row>
    <row r="951" spans="6:8" ht="15">
      <c r="F951" s="43"/>
      <c r="G951" s="43"/>
      <c r="H951" s="43"/>
    </row>
    <row r="952" spans="2:8" ht="15">
      <c r="B952" s="2" t="s">
        <v>286</v>
      </c>
      <c r="E952" s="2" t="s">
        <v>17</v>
      </c>
      <c r="F952" s="43"/>
      <c r="G952" s="43"/>
      <c r="H952" s="43"/>
    </row>
    <row r="953" spans="2:8" ht="15">
      <c r="B953" s="2" t="s">
        <v>412</v>
      </c>
      <c r="E953" s="2" t="s">
        <v>427</v>
      </c>
      <c r="F953" s="43" t="s">
        <v>434</v>
      </c>
      <c r="G953" s="43"/>
      <c r="H953" s="43">
        <v>360</v>
      </c>
    </row>
    <row r="954" spans="2:8" ht="15">
      <c r="B954" s="2" t="s">
        <v>413</v>
      </c>
      <c r="E954" s="2" t="s">
        <v>426</v>
      </c>
      <c r="F954" s="43" t="s">
        <v>435</v>
      </c>
      <c r="G954" s="43"/>
      <c r="H954" s="43">
        <v>1200</v>
      </c>
    </row>
    <row r="955" spans="2:8" ht="15">
      <c r="B955" s="2" t="s">
        <v>414</v>
      </c>
      <c r="E955" s="2" t="s">
        <v>427</v>
      </c>
      <c r="F955" s="43" t="s">
        <v>434</v>
      </c>
      <c r="G955" s="43"/>
      <c r="H955" s="43">
        <v>360</v>
      </c>
    </row>
    <row r="956" spans="2:8" ht="15">
      <c r="B956" s="2" t="s">
        <v>17</v>
      </c>
      <c r="F956" s="43"/>
      <c r="G956" s="43"/>
      <c r="H956" s="43"/>
    </row>
    <row r="957" spans="2:8" ht="15">
      <c r="B957" s="2" t="s">
        <v>287</v>
      </c>
      <c r="F957" s="43" t="s">
        <v>17</v>
      </c>
      <c r="G957" s="43"/>
      <c r="H957" s="43" t="s">
        <v>17</v>
      </c>
    </row>
    <row r="958" spans="2:9" ht="15">
      <c r="B958" s="2" t="s">
        <v>412</v>
      </c>
      <c r="E958" s="2" t="s">
        <v>427</v>
      </c>
      <c r="F958" s="43" t="s">
        <v>434</v>
      </c>
      <c r="G958" s="43"/>
      <c r="H958" s="43">
        <v>360</v>
      </c>
      <c r="I958" s="2" t="s">
        <v>17</v>
      </c>
    </row>
    <row r="959" spans="2:9" ht="15">
      <c r="B959" s="2" t="s">
        <v>413</v>
      </c>
      <c r="E959" s="2" t="s">
        <v>426</v>
      </c>
      <c r="F959" s="43" t="s">
        <v>435</v>
      </c>
      <c r="G959" s="43"/>
      <c r="H959" s="43">
        <v>1200</v>
      </c>
      <c r="I959" s="2" t="s">
        <v>17</v>
      </c>
    </row>
    <row r="960" spans="2:9" ht="15">
      <c r="B960" s="2" t="s">
        <v>414</v>
      </c>
      <c r="E960" s="2" t="s">
        <v>427</v>
      </c>
      <c r="F960" s="43" t="s">
        <v>434</v>
      </c>
      <c r="G960" s="43"/>
      <c r="H960" s="43">
        <v>360</v>
      </c>
      <c r="I960" s="2" t="s">
        <v>17</v>
      </c>
    </row>
    <row r="961" spans="2:9" ht="15">
      <c r="B961" s="2"/>
      <c r="E961" s="2"/>
      <c r="F961" s="2"/>
      <c r="G961" s="2"/>
      <c r="I961" s="2"/>
    </row>
    <row r="962" spans="2:9" ht="15">
      <c r="B962" s="2"/>
      <c r="E962" s="2"/>
      <c r="F962" s="2"/>
      <c r="G962" s="2"/>
      <c r="I962" s="2"/>
    </row>
    <row r="964" ht="15">
      <c r="A964" s="1" t="s">
        <v>186</v>
      </c>
    </row>
    <row r="965" ht="15">
      <c r="A965" s="1" t="s">
        <v>418</v>
      </c>
    </row>
    <row r="966" spans="1:2" ht="15">
      <c r="A966" s="19" t="s">
        <v>545</v>
      </c>
      <c r="B966" s="25"/>
    </row>
    <row r="967" spans="3:8" ht="15">
      <c r="C967" s="2" t="s">
        <v>17</v>
      </c>
      <c r="D967" s="2" t="s">
        <v>17</v>
      </c>
      <c r="E967" s="2"/>
      <c r="F967" s="2"/>
      <c r="G967" s="2"/>
      <c r="H967" s="2" t="s">
        <v>17</v>
      </c>
    </row>
    <row r="971" spans="3:4" ht="15">
      <c r="C971" s="2" t="s">
        <v>17</v>
      </c>
      <c r="D971" s="2" t="s">
        <v>17</v>
      </c>
    </row>
    <row r="972" ht="15">
      <c r="C972" s="2" t="s">
        <v>17</v>
      </c>
    </row>
    <row r="977" spans="6:7" ht="15">
      <c r="F977" s="2" t="s">
        <v>436</v>
      </c>
      <c r="G977" s="2"/>
    </row>
    <row r="978" spans="6:7" ht="15">
      <c r="F978" s="2" t="s">
        <v>437</v>
      </c>
      <c r="G978" s="2"/>
    </row>
    <row r="979" spans="6:7" ht="15">
      <c r="F979" s="2" t="s">
        <v>438</v>
      </c>
      <c r="G979" s="2"/>
    </row>
    <row r="980" spans="6:8" ht="15">
      <c r="F980" s="25" t="s">
        <v>542</v>
      </c>
      <c r="G980" s="25" t="s">
        <v>544</v>
      </c>
      <c r="H980" s="19"/>
    </row>
    <row r="981" spans="6:9" ht="15">
      <c r="F981" s="19" t="s">
        <v>529</v>
      </c>
      <c r="G981" s="19"/>
      <c r="H981" s="19" t="s">
        <v>543</v>
      </c>
      <c r="I981" s="19"/>
    </row>
    <row r="982" spans="6:7" ht="15">
      <c r="F982" s="13"/>
      <c r="G982" s="13"/>
    </row>
    <row r="985" spans="6:9" ht="15">
      <c r="F985" s="39" t="s">
        <v>511</v>
      </c>
      <c r="G985" s="39"/>
      <c r="H985" s="4" t="s">
        <v>2</v>
      </c>
      <c r="I985" s="2" t="s">
        <v>443</v>
      </c>
    </row>
    <row r="986" spans="6:7" ht="15">
      <c r="F986" s="19" t="s">
        <v>530</v>
      </c>
      <c r="G986" s="19"/>
    </row>
    <row r="988" spans="6:7" ht="15">
      <c r="F988" s="2" t="s">
        <v>17</v>
      </c>
      <c r="G988" s="2"/>
    </row>
  </sheetData>
  <sheetProtection/>
  <printOptions/>
  <pageMargins left="0.7" right="0.7" top="0.75" bottom="0.75" header="0.3" footer="0.3"/>
  <pageSetup firstPageNumber="1" useFirstPageNumber="1" horizontalDpi="600" verticalDpi="600" orientation="portrait" scale="71" r:id="rId2"/>
  <headerFooter alignWithMargins="0">
    <oddHeader>&amp;CPage &amp;P</oddHeader>
  </headerFooter>
  <rowBreaks count="20" manualBreakCount="20">
    <brk id="52" max="255" man="1"/>
    <brk id="108" max="8" man="1"/>
    <brk id="161" max="8" man="1"/>
    <brk id="212" max="255" man="1"/>
    <brk id="268" max="255" man="1"/>
    <brk id="325" max="255" man="1"/>
    <brk id="376" max="255" man="1"/>
    <brk id="437" max="255" man="1"/>
    <brk id="479" max="255" man="1"/>
    <brk id="537" max="255" man="1"/>
    <brk id="571" max="255" man="1"/>
    <brk id="628" max="255" man="1"/>
    <brk id="685" max="255" man="1"/>
    <brk id="741" max="255" man="1"/>
    <brk id="787" max="9" man="1"/>
    <brk id="813" max="255" man="1"/>
    <brk id="846" max="255" man="1"/>
    <brk id="867" max="9" man="1"/>
    <brk id="899" max="9" man="1"/>
    <brk id="962" max="255" man="1"/>
  </rowBreaks>
  <ignoredErrors>
    <ignoredError sqref="E275 G23 G42 G51 G638" formula="1"/>
    <ignoredError sqref="E34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Karen Goodman</cp:lastModifiedBy>
  <cp:lastPrinted>2016-04-17T15:36:42Z</cp:lastPrinted>
  <dcterms:created xsi:type="dcterms:W3CDTF">2005-01-26T16:19:25Z</dcterms:created>
  <dcterms:modified xsi:type="dcterms:W3CDTF">2016-04-19T18:34:43Z</dcterms:modified>
  <cp:category/>
  <cp:version/>
  <cp:contentType/>
  <cp:contentStatus/>
</cp:coreProperties>
</file>